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9020" windowHeight="11805" activeTab="6"/>
  </bookViews>
  <sheets>
    <sheet name="2015" sheetId="1" r:id="rId1"/>
    <sheet name="2016" sheetId="2" r:id="rId2"/>
    <sheet name="2017" sheetId="3" r:id="rId3"/>
    <sheet name="2018 план" sheetId="4" r:id="rId4"/>
    <sheet name="2015 год" sheetId="5" r:id="rId5"/>
    <sheet name="2016 год" sheetId="6" r:id="rId6"/>
    <sheet name="2017 год" sheetId="7" r:id="rId7"/>
  </sheets>
  <externalReferences>
    <externalReference r:id="rId10"/>
  </externalReferences>
  <definedNames>
    <definedName name="_xlnm.Print_Area" localSheetId="0">'2015'!$A$1:$DD$76</definedName>
    <definedName name="_xlnm.Print_Area" localSheetId="4">'2015 год'!$A$1:$DA$43</definedName>
    <definedName name="_xlnm.Print_Area" localSheetId="1">'2016'!$A$1:$DF$80</definedName>
    <definedName name="_xlnm.Print_Area" localSheetId="5">'2016 год'!$A$1:$DA$43</definedName>
    <definedName name="_xlnm.Print_Area" localSheetId="2">'2017'!$A$1:$DF$80</definedName>
    <definedName name="_xlnm.Print_Area" localSheetId="6">'2017 год'!$A$1:$DA$43</definedName>
    <definedName name="_xlnm.Print_Area" localSheetId="3">'2018 план'!$A$1:$DD$79</definedName>
  </definedNames>
  <calcPr fullCalcOnLoad="1"/>
</workbook>
</file>

<file path=xl/comments1.xml><?xml version="1.0" encoding="utf-8"?>
<comments xmlns="http://schemas.openxmlformats.org/spreadsheetml/2006/main">
  <authors>
    <author>Сапугольцева Юлия</author>
  </authors>
  <commentList>
    <comment ref="CB18" authorId="0">
      <text>
        <r>
          <rPr>
            <b/>
            <sz val="9"/>
            <rFont val="Tahoma"/>
            <family val="2"/>
          </rPr>
          <t>Сапугольцева Юлия:</t>
        </r>
        <r>
          <rPr>
            <sz val="9"/>
            <rFont val="Tahoma"/>
            <family val="2"/>
          </rPr>
          <t xml:space="preserve">
 НВВ посчитано из расчета 15237,76 + 118, 1 (прибыль до налогооблажения)-23,62 (налог на прибыль)</t>
        </r>
      </text>
    </comment>
  </commentList>
</comments>
</file>

<file path=xl/comments3.xml><?xml version="1.0" encoding="utf-8"?>
<comments xmlns="http://schemas.openxmlformats.org/spreadsheetml/2006/main">
  <authors>
    <author>Репкина Анна</author>
  </authors>
  <commentList>
    <comment ref="BT19" authorId="0">
      <text>
        <r>
          <rPr>
            <b/>
            <sz val="9"/>
            <rFont val="Tahoma"/>
            <family val="2"/>
          </rPr>
          <t>не учтена оптимизация (1266,48), т.к. в отчете не предусмотрена такая статья)</t>
        </r>
      </text>
    </comment>
  </commentList>
</comments>
</file>

<file path=xl/sharedStrings.xml><?xml version="1.0" encoding="utf-8"?>
<sst xmlns="http://schemas.openxmlformats.org/spreadsheetml/2006/main" count="1070" uniqueCount="244">
  <si>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</si>
  <si>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</si>
  <si>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</si>
  <si>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</si>
  <si>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</si>
  <si>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</si>
  <si>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</si>
  <si>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</si>
  <si>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</si>
  <si>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</si>
  <si>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</si>
  <si>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</si>
  <si>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</si>
  <si>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</si>
  <si>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</si>
  <si>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</si>
  <si>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</si>
  <si>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</si>
  <si>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</si>
  <si>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</si>
  <si>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</si>
  <si>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</si>
  <si>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</si>
  <si>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</si>
  <si>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</si>
  <si>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</si>
  <si>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</si>
  <si>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</si>
  <si>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</si>
  <si>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</si>
  <si>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</si>
  <si>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</si>
  <si>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</si>
  <si>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</si>
  <si>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</si>
  <si>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</si>
  <si>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</si>
  <si>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</si>
  <si>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</si>
  <si>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</si>
  <si>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</si>
  <si>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</si>
  <si>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</si>
  <si>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</si>
  <si>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</si>
  <si>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</si>
  <si>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</si>
  <si>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</si>
  <si>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</si>
  <si>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</si>
  <si>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</si>
  <si>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</si>
  <si>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</si>
  <si>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</si>
  <si>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</si>
  <si>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</si>
  <si>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</si>
  <si>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</si>
  <si>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</si>
  <si>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</si>
  <si>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</si>
  <si>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</si>
  <si>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</si>
  <si>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</si>
  <si>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</si>
  <si>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</si>
  <si>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</si>
  <si>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</si>
  <si>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</si>
  <si>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</si>
  <si>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</si>
  <si>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</si>
  <si>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</si>
  <si>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</si>
  <si>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</si>
  <si>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</si>
  <si>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</si>
  <si>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</si>
  <si>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</si>
  <si>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</si>
  <si>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</si>
  <si>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</si>
  <si>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</si>
  <si>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</si>
  <si>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</si>
  <si>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</si>
  <si>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</si>
  <si>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</si>
  <si>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</si>
  <si>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</si>
  <si>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</si>
  <si>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</si>
  <si>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</si>
  <si>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</si>
  <si>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</si>
  <si>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</si>
  <si>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</si>
  <si>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</si>
  <si>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</si>
  <si>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</si>
  <si>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</si>
  <si>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</si>
  <si>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</si>
  <si>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</si>
  <si>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</si>
  <si>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</si>
  <si>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</si>
  <si>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</si>
  <si>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</si>
  <si>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</si>
  <si>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</si>
  <si>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</si>
  <si>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</si>
  <si>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</si>
  <si>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</si>
  <si>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ООО "СамараСеть"</t>
  </si>
  <si>
    <t>6316128600</t>
  </si>
  <si>
    <t>631601001</t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</si>
  <si>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</si>
  <si>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</si>
  <si>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Длина линий электропередач, всего</t>
  </si>
  <si>
    <t>Количество условных единиц по подстанциям, всего</t>
  </si>
  <si>
    <t>Количество условных единиц по линиям электропередач, всего</t>
  </si>
  <si>
    <t>недополученный по независящим причинам доход (+)/избыток средств, полученный в предыдущем периоде регулирования (-)</t>
  </si>
  <si>
    <t>прочие неподконтрольные расходы (с расшифровкой)</t>
  </si>
  <si>
    <t>1.2.12</t>
  </si>
  <si>
    <t>1.2.11</t>
  </si>
  <si>
    <t>1.2.10.1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</si>
  <si>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</si>
  <si>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</t>
  </si>
  <si>
    <t>прочие налоги</t>
  </si>
  <si>
    <t>1.2.9</t>
  </si>
  <si>
    <t>налог на прибыль</t>
  </si>
  <si>
    <t>1.2.8</t>
  </si>
  <si>
    <t>прибыль на капитальные вложения</t>
  </si>
  <si>
    <t>1.2.7</t>
  </si>
  <si>
    <t>амортизация</t>
  </si>
  <si>
    <t>1.2.6</t>
  </si>
  <si>
    <t>расходы на возврат и обслуживание долгосрочных заемных средств, направляемых на финансирование капитальных вложений</t>
  </si>
  <si>
    <t>1.2.5</t>
  </si>
  <si>
    <t>отчисления на социальные нужды</t>
  </si>
  <si>
    <t>1.2.4</t>
  </si>
  <si>
    <t>1.2.3</t>
  </si>
  <si>
    <t>Оплата услуг ОАО "ФСК ЕЭС"</t>
  </si>
  <si>
    <t>Неподконтрольные расходы, включенные в НВВ, всего</t>
  </si>
  <si>
    <t>Расходы из прибыли в составе подконтрольных расходов</t>
  </si>
  <si>
    <t>1.1.5</t>
  </si>
  <si>
    <t>Расходы на обслуживание операционных заемных средств в составе подконтрольных расходов</t>
  </si>
  <si>
    <t>1.1.3.3</t>
  </si>
  <si>
    <t>в том числе транспортные услуги</t>
  </si>
  <si>
    <t>1.1.3.2</t>
  </si>
  <si>
    <t>в том числе прибыль на социальное развитие (включая социальные выплаты)</t>
  </si>
  <si>
    <t>1.1.3.1</t>
  </si>
  <si>
    <t>Прочие подконтрольные расходы (с расшифровкой)</t>
  </si>
  <si>
    <t>Фонд оплаты труда</t>
  </si>
  <si>
    <t>Подконтрольные расходы, всего</t>
  </si>
  <si>
    <t xml:space="preserve"> гг.</t>
  </si>
  <si>
    <t>-</t>
  </si>
  <si>
    <t>Долгосрочный период регулирования:</t>
  </si>
  <si>
    <t>Наименование организации:</t>
  </si>
  <si>
    <t>методом долгосрочной индексации необходимой валовой выручки</t>
  </si>
  <si>
    <t>организациями, регулирование деятельности которых осуществляется</t>
  </si>
  <si>
    <t>на оказание услуг по передаче электрической энергии сетевыми</t>
  </si>
  <si>
    <t>Форма раскрытия информации о структуре и объемах затрат</t>
  </si>
  <si>
    <t>Приложение 2</t>
  </si>
  <si>
    <t>2016</t>
  </si>
  <si>
    <t>2018</t>
  </si>
  <si>
    <t>прочие расходы ****</t>
  </si>
  <si>
    <t>в том числе прочие расходы 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</si>
  <si>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</si>
  <si>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Остаточная балансовая стоимость активов на конец года долгосрочного периода регулирования</t>
  </si>
  <si>
    <t>МВА</t>
  </si>
  <si>
    <t>Выбытие активов (основных средств)</t>
  </si>
  <si>
    <t>Прочее, в том числе приобретение нового оборудования</t>
  </si>
  <si>
    <t>2.2.3</t>
  </si>
  <si>
    <t>в том числе новое строительство</t>
  </si>
  <si>
    <t>2.2.2</t>
  </si>
  <si>
    <t>в том числе модернизация и реконструкция</t>
  </si>
  <si>
    <t>2.2.1</t>
  </si>
  <si>
    <t>Ввод активов (основных средств) за год</t>
  </si>
  <si>
    <t>2.2</t>
  </si>
  <si>
    <t>Увеличение стоимости активов (основных средств) за счет переоценки</t>
  </si>
  <si>
    <t>2.1</t>
  </si>
  <si>
    <t>Ввод активов (основных средств), всего</t>
  </si>
  <si>
    <t>Остаточная балансовая стоимость активов на начало года долгосрочного периода регулирования</t>
  </si>
  <si>
    <t>факт</t>
  </si>
  <si>
    <t>план</t>
  </si>
  <si>
    <t>Примечание *</t>
  </si>
  <si>
    <t>№
п/п</t>
  </si>
  <si>
    <t>организации</t>
  </si>
  <si>
    <t>Наименование</t>
  </si>
  <si>
    <t>и приобретения нового оборудования</t>
  </si>
  <si>
    <t>года, в том числе за счет переоценки, модернизации, реконструкции, строительства</t>
  </si>
  <si>
    <t>а также информацию о выбытии активов в течение года, о вводе активов в течение</t>
  </si>
  <si>
    <t>стоимость активов на начало года, балансовую стоимость активов на конец года,</t>
  </si>
  <si>
    <t>Форма раскрытия информации о движении активов, включающий балансовую</t>
  </si>
  <si>
    <t>Приложение 4</t>
  </si>
  <si>
    <t>3.1</t>
  </si>
  <si>
    <t>3.2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</si>
  <si>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</si>
  <si>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</si>
  <si>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</si>
  <si>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</si>
  <si>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СН2</t>
  </si>
  <si>
    <t>3.3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</si>
  <si>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</si>
  <si>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</si>
  <si>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</si>
  <si>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</si>
  <si>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</si>
  <si>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</si>
  <si>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2015 год</t>
  </si>
  <si>
    <t>ДЕЛЬТА</t>
  </si>
  <si>
    <t>не уст</t>
  </si>
  <si>
    <t>в том числе трансформаторная мощность подстанций на уровне напряжения СН-2</t>
  </si>
  <si>
    <t>5.1</t>
  </si>
  <si>
    <t>5.2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</si>
  <si>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</si>
  <si>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</si>
  <si>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в том числе Количество условных единиц по подстанциям на уровне напряжения СН1</t>
  </si>
  <si>
    <t>5.3</t>
  </si>
  <si>
    <t>в том числе длина линий электропередач на СН-1 уровне напряжения</t>
  </si>
  <si>
    <t>2016 год</t>
  </si>
  <si>
    <t>2017 год</t>
  </si>
  <si>
    <t>2018 год</t>
  </si>
  <si>
    <t>Дельта</t>
  </si>
  <si>
    <t>указана цена в рублях за 1 кВт*ч</t>
  </si>
  <si>
    <t>в том числе трансформаторная мощность подстанций на уровне напряжения СН-1</t>
  </si>
  <si>
    <t>в том числе трансформаторная мощность подстанций на СН-1 уровне напряжения</t>
  </si>
  <si>
    <t>Отображены собственные объекты</t>
  </si>
  <si>
    <t>в том числе трансформаторная мощность подстанций на СН-2 уровне напряжения</t>
  </si>
  <si>
    <t>Перераспределение установленной величины расходов статьи на расходы по статье "Расходы на обслуживание операционных заемных средств в составе подконтрольных расходов", в связи с нехваткой тарифного источника на покрытие затрат</t>
  </si>
  <si>
    <t>Расхождение связано с нехваткой  тарифного источника на покрытие расходов организации, вызванного отсутствием обосновывающих арендную плату документов.</t>
  </si>
  <si>
    <t>Расхождение связано с нехваткой  тарифного источника на покрытие фактических расходов организации</t>
  </si>
  <si>
    <t>Расхождение связано с наличием кассового разрыва между оплатами поставщикам, подрядчикам и арендодателям и поступлениями денежных средств от гарантирующих поставщиков.</t>
  </si>
  <si>
    <t>Расхождения связаны с нехваткой  тарифного источника на покрытие расходов организации. Перенос сроков закупки материалов на 2016 год с предыдущего периода, ввиду отсутствия тарифного источника в предыдущем периоде</t>
  </si>
  <si>
    <t>Оптимизация потерь в электросетевом имуществе посредством установления расчетных ПУ у части смежносетевых организаций и потребителей</t>
  </si>
  <si>
    <t>Расхождения связаны с взятием в аренду нового электросетевого имущества в течение 2015 года и возникновением потерь электроэнергии в данных объектах электрохозяйства</t>
  </si>
  <si>
    <t>Изменение количества условных единиц связано с расторжениями части  договоров аренды электросетевого имущества, заключением новых договоров аренды электросетевого имущества</t>
  </si>
  <si>
    <t>Расхождение связано с отсутствием  тарифного источника на покрытие расходов организации, а также с задержкой гарантирующим поставщиком оформления договора услуг на 8 месяцев и как следствие не платежами со стороны гарантирующего поставщика, вследсвие чего компенсация ежемесячных расходов осуществлялась заемными средствами.</t>
  </si>
  <si>
    <t>Перевод части сотрудников на неполный  рабочий день, в связи с оптимизацией расходов ФОТ</t>
  </si>
  <si>
    <t>Расхождение связано с оптимизацией расходов организации ФОТ</t>
  </si>
  <si>
    <t>Расхождения связаны с нехваткой  тарифного источника на покрытие расходов организации. Перенос сроков закупки материалов на 2017 год с предыдущего периода, ввиду отсутствия тарифного источника в предыдущем периоде.В графе "НВВ план" отражены данные за минусом оптипимации.</t>
  </si>
  <si>
    <t>Расхождения связаны с взятием в аренду нового электросетевого имущества в течение 2015 года и возникновением соответствующих затрат на обслуживание и ремонт вышеуказанных объектов электрохозяйства, а также расходами на аренду принятого в течение 2015 года электросетевого имущества. НВВ (факт) посчитано из расчета 15237,76 + 118, 1 (прибыль до налогооблажения)-23,62 (налог на прибыль)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</si>
</sst>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sz val="10.5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" fontId="45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/>
    </xf>
    <xf numFmtId="174" fontId="6" fillId="0" borderId="15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epkina\Downloads\&#1058;&#1072;&#1073;&#1083;.%2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6"/>
      <sheetName val="2017"/>
    </sheetNames>
    <sheetDataSet>
      <sheetData sheetId="1">
        <row r="43">
          <cell r="F43">
            <v>38.5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F76"/>
  <sheetViews>
    <sheetView view="pageBreakPreview" zoomScale="115" zoomScaleSheetLayoutView="115" zoomScalePageLayoutView="0" workbookViewId="0" topLeftCell="A10">
      <selection activeCell="CB70" sqref="CB70:CK70"/>
    </sheetView>
  </sheetViews>
  <sheetFormatPr defaultColWidth="0.875" defaultRowHeight="15" customHeight="1"/>
  <cols>
    <col min="1" max="1" width="1.625" style="2" customWidth="1"/>
    <col min="2" max="28" width="0.875" style="2" customWidth="1"/>
    <col min="29" max="29" width="1.00390625" style="2" customWidth="1"/>
    <col min="30" max="89" width="0.875" style="2" customWidth="1"/>
    <col min="90" max="90" width="9.75390625" style="2" bestFit="1" customWidth="1"/>
    <col min="91" max="91" width="9.75390625" style="2" customWidth="1"/>
    <col min="92" max="107" width="0.875" style="2" customWidth="1"/>
    <col min="108" max="108" width="9.125" style="2" customWidth="1"/>
    <col min="109" max="109" width="11.75390625" style="2" customWidth="1"/>
    <col min="110" max="110" width="4.875" style="2" customWidth="1"/>
    <col min="111" max="16384" width="0.875" style="2" customWidth="1"/>
  </cols>
  <sheetData>
    <row r="1" s="1" customFormat="1" ht="12" customHeight="1">
      <c r="BM1" s="1" t="s">
        <v>77</v>
      </c>
    </row>
    <row r="2" s="1" customFormat="1" ht="12" customHeight="1">
      <c r="BM2" s="1" t="s">
        <v>31</v>
      </c>
    </row>
    <row r="3" s="1" customFormat="1" ht="12" customHeight="1">
      <c r="BM3" s="1" t="s">
        <v>32</v>
      </c>
    </row>
    <row r="4" ht="6" customHeight="1"/>
    <row r="5" spans="1:108" s="3" customFormat="1" ht="14.25" customHeight="1">
      <c r="A5" s="28" t="s">
        <v>78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3" customFormat="1" ht="14.25" customHeight="1">
      <c r="A6" s="28" t="s">
        <v>79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3" customFormat="1" ht="14.25" customHeight="1">
      <c r="A7" s="28" t="s">
        <v>81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</row>
    <row r="8" spans="1:108" s="3" customFormat="1" ht="14.25" customHeight="1">
      <c r="A8" s="28" t="s">
        <v>80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spans="1:108" s="3" customFormat="1" ht="14.25" customHeight="1">
      <c r="A9" s="28" t="s">
        <v>211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</row>
    <row r="11" spans="3:108" ht="15">
      <c r="C11" s="4" t="s">
        <v>82</v>
      </c>
      <c r="D11" s="4"/>
      <c r="AE11" s="49" t="s">
        <v>115</v>
      </c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</row>
    <row r="12" spans="3:110" ht="15">
      <c r="C12" s="4" t="s">
        <v>33</v>
      </c>
      <c r="D12" s="4"/>
      <c r="J12" s="31" t="s">
        <v>116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16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25"/>
      <c r="DF12" s="25"/>
    </row>
    <row r="13" spans="3:110" ht="15">
      <c r="C13" s="4" t="s">
        <v>34</v>
      </c>
      <c r="D13" s="4"/>
      <c r="J13" s="32" t="s">
        <v>117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17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25"/>
      <c r="DF13" s="25"/>
    </row>
    <row r="14" spans="109:110" ht="15">
      <c r="DE14" s="26"/>
      <c r="DF14" s="26"/>
    </row>
    <row r="15" spans="1:108" s="6" customFormat="1" ht="13.5">
      <c r="A15" s="30" t="s">
        <v>30</v>
      </c>
      <c r="B15" s="30"/>
      <c r="C15" s="30"/>
      <c r="D15" s="30"/>
      <c r="E15" s="30"/>
      <c r="F15" s="30"/>
      <c r="G15" s="30"/>
      <c r="H15" s="30"/>
      <c r="I15" s="30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30" t="s">
        <v>35</v>
      </c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 t="s">
        <v>1</v>
      </c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 t="s">
        <v>212</v>
      </c>
      <c r="CM15" s="29" t="s">
        <v>27</v>
      </c>
      <c r="CN15" s="30" t="s">
        <v>4</v>
      </c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</row>
    <row r="16" spans="1:108" s="6" customFormat="1" ht="13.5">
      <c r="A16" s="30"/>
      <c r="B16" s="30"/>
      <c r="C16" s="30"/>
      <c r="D16" s="30"/>
      <c r="E16" s="30"/>
      <c r="F16" s="30"/>
      <c r="G16" s="30"/>
      <c r="H16" s="30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 t="s">
        <v>2</v>
      </c>
      <c r="BS16" s="29"/>
      <c r="BT16" s="29"/>
      <c r="BU16" s="29"/>
      <c r="BV16" s="29"/>
      <c r="BW16" s="29"/>
      <c r="BX16" s="29"/>
      <c r="BY16" s="29"/>
      <c r="BZ16" s="29"/>
      <c r="CA16" s="29"/>
      <c r="CB16" s="29" t="s">
        <v>3</v>
      </c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</row>
    <row r="17" spans="1:108" s="13" customFormat="1" ht="15" customHeight="1">
      <c r="A17" s="38" t="s">
        <v>5</v>
      </c>
      <c r="B17" s="38"/>
      <c r="C17" s="38"/>
      <c r="D17" s="38"/>
      <c r="E17" s="38"/>
      <c r="F17" s="38"/>
      <c r="G17" s="38"/>
      <c r="H17" s="38"/>
      <c r="I17" s="38"/>
      <c r="J17" s="33" t="s">
        <v>36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4" t="s">
        <v>28</v>
      </c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 t="s">
        <v>28</v>
      </c>
      <c r="BS17" s="34"/>
      <c r="BT17" s="34"/>
      <c r="BU17" s="34"/>
      <c r="BV17" s="34"/>
      <c r="BW17" s="34"/>
      <c r="BX17" s="34"/>
      <c r="BY17" s="34"/>
      <c r="BZ17" s="34"/>
      <c r="CA17" s="34"/>
      <c r="CB17" s="34" t="s">
        <v>28</v>
      </c>
      <c r="CC17" s="34"/>
      <c r="CD17" s="34"/>
      <c r="CE17" s="34"/>
      <c r="CF17" s="34"/>
      <c r="CG17" s="34"/>
      <c r="CH17" s="34"/>
      <c r="CI17" s="34"/>
      <c r="CJ17" s="34"/>
      <c r="CK17" s="34"/>
      <c r="CL17" s="15"/>
      <c r="CM17" s="15"/>
      <c r="CN17" s="27" t="s">
        <v>28</v>
      </c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13" customFormat="1" ht="15" customHeight="1">
      <c r="A18" s="38" t="s">
        <v>7</v>
      </c>
      <c r="B18" s="38"/>
      <c r="C18" s="38"/>
      <c r="D18" s="38"/>
      <c r="E18" s="38"/>
      <c r="F18" s="38"/>
      <c r="G18" s="38"/>
      <c r="H18" s="38"/>
      <c r="I18" s="38"/>
      <c r="J18" s="33" t="s">
        <v>37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4" t="s">
        <v>6</v>
      </c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6">
        <f>BR19+BR34+BR41+BR42+BR45</f>
        <v>1711.07</v>
      </c>
      <c r="BS18" s="36"/>
      <c r="BT18" s="36"/>
      <c r="BU18" s="36"/>
      <c r="BV18" s="36"/>
      <c r="BW18" s="36"/>
      <c r="BX18" s="36"/>
      <c r="BY18" s="36"/>
      <c r="BZ18" s="36"/>
      <c r="CA18" s="36"/>
      <c r="CB18" s="37">
        <f>CB19+CB34+CB41+CB42+CB45</f>
        <v>15332.23</v>
      </c>
      <c r="CC18" s="37"/>
      <c r="CD18" s="37"/>
      <c r="CE18" s="37"/>
      <c r="CF18" s="37"/>
      <c r="CG18" s="37"/>
      <c r="CH18" s="37"/>
      <c r="CI18" s="37"/>
      <c r="CJ18" s="37"/>
      <c r="CK18" s="37"/>
      <c r="CL18" s="15">
        <f>BR18-CB18</f>
        <v>-13621.16</v>
      </c>
      <c r="CM18" s="15">
        <f aca="true" t="shared" si="0" ref="CM18:CM35">CL18*100/BR18</f>
        <v>-796.0609443213896</v>
      </c>
      <c r="CN18" s="27" t="s">
        <v>243</v>
      </c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s="13" customFormat="1" ht="15" customHeight="1">
      <c r="A19" s="38" t="s">
        <v>8</v>
      </c>
      <c r="B19" s="38"/>
      <c r="C19" s="38"/>
      <c r="D19" s="38"/>
      <c r="E19" s="38"/>
      <c r="F19" s="38"/>
      <c r="G19" s="38"/>
      <c r="H19" s="38"/>
      <c r="I19" s="38"/>
      <c r="J19" s="33" t="s">
        <v>83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4" t="s">
        <v>6</v>
      </c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>
        <f>BR20+BR25+BR27+BR28</f>
        <v>1646.37</v>
      </c>
      <c r="BS19" s="34"/>
      <c r="BT19" s="34"/>
      <c r="BU19" s="34"/>
      <c r="BV19" s="34"/>
      <c r="BW19" s="34"/>
      <c r="BX19" s="34"/>
      <c r="BY19" s="34"/>
      <c r="BZ19" s="34"/>
      <c r="CA19" s="34"/>
      <c r="CB19" s="35">
        <f>CB20+CB25+CB27+CB28</f>
        <v>15214.13</v>
      </c>
      <c r="CC19" s="35"/>
      <c r="CD19" s="35"/>
      <c r="CE19" s="35"/>
      <c r="CF19" s="35"/>
      <c r="CG19" s="35"/>
      <c r="CH19" s="35"/>
      <c r="CI19" s="35"/>
      <c r="CJ19" s="35"/>
      <c r="CK19" s="35"/>
      <c r="CL19" s="15">
        <f aca="true" t="shared" si="1" ref="CL19:CL49">BR19-CB19</f>
        <v>-13567.759999999998</v>
      </c>
      <c r="CM19" s="15">
        <f t="shared" si="0"/>
        <v>-824.1015081664509</v>
      </c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s="13" customFormat="1" ht="15" customHeight="1">
      <c r="A20" s="38" t="s">
        <v>9</v>
      </c>
      <c r="B20" s="38"/>
      <c r="C20" s="38"/>
      <c r="D20" s="38"/>
      <c r="E20" s="38"/>
      <c r="F20" s="38"/>
      <c r="G20" s="38"/>
      <c r="H20" s="38"/>
      <c r="I20" s="38"/>
      <c r="J20" s="33" t="s">
        <v>10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4" t="s">
        <v>6</v>
      </c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>
        <f>BR21+BR22+BR23</f>
        <v>443.85</v>
      </c>
      <c r="BS20" s="34"/>
      <c r="BT20" s="34"/>
      <c r="BU20" s="34"/>
      <c r="BV20" s="34"/>
      <c r="BW20" s="34"/>
      <c r="BX20" s="34"/>
      <c r="BY20" s="34"/>
      <c r="BZ20" s="34"/>
      <c r="CA20" s="34"/>
      <c r="CB20" s="35">
        <f>CB21+CB22+CB23</f>
        <v>6836.0199999999995</v>
      </c>
      <c r="CC20" s="35"/>
      <c r="CD20" s="35"/>
      <c r="CE20" s="35"/>
      <c r="CF20" s="35"/>
      <c r="CG20" s="35"/>
      <c r="CH20" s="35"/>
      <c r="CI20" s="35"/>
      <c r="CJ20" s="35"/>
      <c r="CK20" s="35"/>
      <c r="CL20" s="15">
        <f t="shared" si="1"/>
        <v>-6392.169999999999</v>
      </c>
      <c r="CM20" s="15">
        <f t="shared" si="0"/>
        <v>-1440.1644699785961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13" customFormat="1" ht="30" customHeight="1">
      <c r="A21" s="38" t="s">
        <v>12</v>
      </c>
      <c r="B21" s="38"/>
      <c r="C21" s="38"/>
      <c r="D21" s="38"/>
      <c r="E21" s="38"/>
      <c r="F21" s="38"/>
      <c r="G21" s="38"/>
      <c r="H21" s="38"/>
      <c r="I21" s="38"/>
      <c r="J21" s="33" t="s">
        <v>114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4" t="s">
        <v>6</v>
      </c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>
        <v>395.32</v>
      </c>
      <c r="BS21" s="34"/>
      <c r="BT21" s="34"/>
      <c r="BU21" s="34"/>
      <c r="BV21" s="34"/>
      <c r="BW21" s="34"/>
      <c r="BX21" s="34"/>
      <c r="BY21" s="34"/>
      <c r="BZ21" s="34"/>
      <c r="CA21" s="34"/>
      <c r="CB21" s="35">
        <v>1262.41</v>
      </c>
      <c r="CC21" s="35"/>
      <c r="CD21" s="35"/>
      <c r="CE21" s="35"/>
      <c r="CF21" s="35"/>
      <c r="CG21" s="35"/>
      <c r="CH21" s="35"/>
      <c r="CI21" s="35"/>
      <c r="CJ21" s="35"/>
      <c r="CK21" s="35"/>
      <c r="CL21" s="15">
        <f t="shared" si="1"/>
        <v>-867.0900000000001</v>
      </c>
      <c r="CM21" s="15">
        <f t="shared" si="0"/>
        <v>-219.3387635333401</v>
      </c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</row>
    <row r="22" spans="1:108" s="13" customFormat="1" ht="15" customHeight="1">
      <c r="A22" s="38" t="s">
        <v>38</v>
      </c>
      <c r="B22" s="38"/>
      <c r="C22" s="38"/>
      <c r="D22" s="38"/>
      <c r="E22" s="38"/>
      <c r="F22" s="38"/>
      <c r="G22" s="38"/>
      <c r="H22" s="38"/>
      <c r="I22" s="38"/>
      <c r="J22" s="33" t="s">
        <v>39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4" t="s">
        <v>6</v>
      </c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>
        <v>0</v>
      </c>
      <c r="BS22" s="34"/>
      <c r="BT22" s="34"/>
      <c r="BU22" s="34"/>
      <c r="BV22" s="34"/>
      <c r="BW22" s="34"/>
      <c r="BX22" s="34"/>
      <c r="BY22" s="34"/>
      <c r="BZ22" s="34"/>
      <c r="CA22" s="34"/>
      <c r="CB22" s="35">
        <v>0</v>
      </c>
      <c r="CC22" s="35"/>
      <c r="CD22" s="35"/>
      <c r="CE22" s="35"/>
      <c r="CF22" s="35"/>
      <c r="CG22" s="35"/>
      <c r="CH22" s="35"/>
      <c r="CI22" s="35"/>
      <c r="CJ22" s="35"/>
      <c r="CK22" s="35"/>
      <c r="CL22" s="15">
        <f t="shared" si="1"/>
        <v>0</v>
      </c>
      <c r="CM22" s="15">
        <v>0</v>
      </c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</row>
    <row r="23" spans="1:108" s="13" customFormat="1" ht="58.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3" t="s">
        <v>41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4" t="s">
        <v>6</v>
      </c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>
        <v>48.53</v>
      </c>
      <c r="BS23" s="34"/>
      <c r="BT23" s="34"/>
      <c r="BU23" s="34"/>
      <c r="BV23" s="34"/>
      <c r="BW23" s="34"/>
      <c r="BX23" s="34"/>
      <c r="BY23" s="34"/>
      <c r="BZ23" s="34"/>
      <c r="CA23" s="34"/>
      <c r="CB23" s="35">
        <v>5573.61</v>
      </c>
      <c r="CC23" s="35"/>
      <c r="CD23" s="35"/>
      <c r="CE23" s="35"/>
      <c r="CF23" s="35"/>
      <c r="CG23" s="35"/>
      <c r="CH23" s="35"/>
      <c r="CI23" s="35"/>
      <c r="CJ23" s="35"/>
      <c r="CK23" s="35"/>
      <c r="CL23" s="15">
        <f t="shared" si="1"/>
        <v>-5525.08</v>
      </c>
      <c r="CM23" s="15">
        <f t="shared" si="0"/>
        <v>-11384.875334844426</v>
      </c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</row>
    <row r="24" spans="1:108" s="13" customFormat="1" ht="15" customHeight="1">
      <c r="A24" s="38" t="s">
        <v>42</v>
      </c>
      <c r="B24" s="38"/>
      <c r="C24" s="38"/>
      <c r="D24" s="38"/>
      <c r="E24" s="38"/>
      <c r="F24" s="38"/>
      <c r="G24" s="38"/>
      <c r="H24" s="38"/>
      <c r="I24" s="38"/>
      <c r="J24" s="33" t="s">
        <v>13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4" t="s">
        <v>6</v>
      </c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>
        <v>48.53</v>
      </c>
      <c r="BS24" s="34"/>
      <c r="BT24" s="34"/>
      <c r="BU24" s="34"/>
      <c r="BV24" s="34"/>
      <c r="BW24" s="34"/>
      <c r="BX24" s="34"/>
      <c r="BY24" s="34"/>
      <c r="BZ24" s="34"/>
      <c r="CA24" s="34"/>
      <c r="CB24" s="35">
        <f>CB23</f>
        <v>5573.61</v>
      </c>
      <c r="CC24" s="35"/>
      <c r="CD24" s="35"/>
      <c r="CE24" s="35"/>
      <c r="CF24" s="35"/>
      <c r="CG24" s="35"/>
      <c r="CH24" s="35"/>
      <c r="CI24" s="35"/>
      <c r="CJ24" s="35"/>
      <c r="CK24" s="35"/>
      <c r="CL24" s="15">
        <f t="shared" si="1"/>
        <v>-5525.08</v>
      </c>
      <c r="CM24" s="15">
        <f t="shared" si="0"/>
        <v>-11384.875334844426</v>
      </c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</row>
    <row r="25" spans="1:108" s="13" customFormat="1" ht="30" customHeight="1">
      <c r="A25" s="38" t="s">
        <v>11</v>
      </c>
      <c r="B25" s="38"/>
      <c r="C25" s="38"/>
      <c r="D25" s="38"/>
      <c r="E25" s="38"/>
      <c r="F25" s="38"/>
      <c r="G25" s="38"/>
      <c r="H25" s="38"/>
      <c r="I25" s="38"/>
      <c r="J25" s="33" t="s">
        <v>84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4" t="s">
        <v>6</v>
      </c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>
        <f>288.48+87.12</f>
        <v>375.6</v>
      </c>
      <c r="BS25" s="34"/>
      <c r="BT25" s="34"/>
      <c r="BU25" s="34"/>
      <c r="BV25" s="34"/>
      <c r="BW25" s="34"/>
      <c r="BX25" s="34"/>
      <c r="BY25" s="34"/>
      <c r="BZ25" s="34"/>
      <c r="CA25" s="34"/>
      <c r="CB25" s="35">
        <f>590.5+176.9</f>
        <v>767.4</v>
      </c>
      <c r="CC25" s="35"/>
      <c r="CD25" s="35"/>
      <c r="CE25" s="35"/>
      <c r="CF25" s="35"/>
      <c r="CG25" s="35"/>
      <c r="CH25" s="35"/>
      <c r="CI25" s="35"/>
      <c r="CJ25" s="35"/>
      <c r="CK25" s="35"/>
      <c r="CL25" s="15">
        <f t="shared" si="1"/>
        <v>-391.79999999999995</v>
      </c>
      <c r="CM25" s="15">
        <f t="shared" si="0"/>
        <v>-104.31309904153352</v>
      </c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</row>
    <row r="26" spans="1:108" s="13" customFormat="1" ht="15" customHeight="1">
      <c r="A26" s="38" t="s">
        <v>20</v>
      </c>
      <c r="B26" s="38"/>
      <c r="C26" s="38"/>
      <c r="D26" s="38"/>
      <c r="E26" s="38"/>
      <c r="F26" s="38"/>
      <c r="G26" s="38"/>
      <c r="H26" s="38"/>
      <c r="I26" s="38"/>
      <c r="J26" s="33" t="s">
        <v>13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4" t="s">
        <v>6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>
        <v>0</v>
      </c>
      <c r="BS26" s="34"/>
      <c r="BT26" s="34"/>
      <c r="BU26" s="34"/>
      <c r="BV26" s="34"/>
      <c r="BW26" s="34"/>
      <c r="BX26" s="34"/>
      <c r="BY26" s="34"/>
      <c r="BZ26" s="34"/>
      <c r="CA26" s="34"/>
      <c r="CB26" s="35">
        <v>0</v>
      </c>
      <c r="CC26" s="35"/>
      <c r="CD26" s="35"/>
      <c r="CE26" s="35"/>
      <c r="CF26" s="35"/>
      <c r="CG26" s="35"/>
      <c r="CH26" s="35"/>
      <c r="CI26" s="35"/>
      <c r="CJ26" s="35"/>
      <c r="CK26" s="35"/>
      <c r="CL26" s="15">
        <f t="shared" si="1"/>
        <v>0</v>
      </c>
      <c r="CM26" s="15">
        <v>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s="13" customFormat="1" ht="15" customHeight="1">
      <c r="A27" s="38" t="s">
        <v>14</v>
      </c>
      <c r="B27" s="38"/>
      <c r="C27" s="38"/>
      <c r="D27" s="38"/>
      <c r="E27" s="38"/>
      <c r="F27" s="38"/>
      <c r="G27" s="38"/>
      <c r="H27" s="38"/>
      <c r="I27" s="38"/>
      <c r="J27" s="33" t="s">
        <v>85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4" t="s">
        <v>6</v>
      </c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>
        <v>9.24</v>
      </c>
      <c r="BS27" s="34"/>
      <c r="BT27" s="34"/>
      <c r="BU27" s="34"/>
      <c r="BV27" s="34"/>
      <c r="BW27" s="34"/>
      <c r="BX27" s="34"/>
      <c r="BY27" s="34"/>
      <c r="BZ27" s="34"/>
      <c r="CA27" s="34"/>
      <c r="CB27" s="35">
        <v>70.38</v>
      </c>
      <c r="CC27" s="35"/>
      <c r="CD27" s="35"/>
      <c r="CE27" s="35"/>
      <c r="CF27" s="35"/>
      <c r="CG27" s="35"/>
      <c r="CH27" s="35"/>
      <c r="CI27" s="35"/>
      <c r="CJ27" s="35"/>
      <c r="CK27" s="35"/>
      <c r="CL27" s="15">
        <f t="shared" si="1"/>
        <v>-61.13999999999999</v>
      </c>
      <c r="CM27" s="15">
        <f t="shared" si="0"/>
        <v>-661.6883116883116</v>
      </c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s="13" customFormat="1" ht="15" customHeight="1">
      <c r="A28" s="38" t="s">
        <v>43</v>
      </c>
      <c r="B28" s="38"/>
      <c r="C28" s="38"/>
      <c r="D28" s="38"/>
      <c r="E28" s="38"/>
      <c r="F28" s="38"/>
      <c r="G28" s="38"/>
      <c r="H28" s="38"/>
      <c r="I28" s="38"/>
      <c r="J28" s="33" t="s">
        <v>86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4" t="s">
        <v>6</v>
      </c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>
        <v>817.68</v>
      </c>
      <c r="BS28" s="34"/>
      <c r="BT28" s="34"/>
      <c r="BU28" s="34"/>
      <c r="BV28" s="34"/>
      <c r="BW28" s="34"/>
      <c r="BX28" s="34"/>
      <c r="BY28" s="34"/>
      <c r="BZ28" s="34"/>
      <c r="CA28" s="34"/>
      <c r="CB28" s="35">
        <f>CB29+CB30+CB31+CB32+CB33</f>
        <v>7540.33</v>
      </c>
      <c r="CC28" s="35"/>
      <c r="CD28" s="35"/>
      <c r="CE28" s="35"/>
      <c r="CF28" s="35"/>
      <c r="CG28" s="35"/>
      <c r="CH28" s="35"/>
      <c r="CI28" s="35"/>
      <c r="CJ28" s="35"/>
      <c r="CK28" s="35"/>
      <c r="CL28" s="15">
        <f t="shared" si="1"/>
        <v>-6722.65</v>
      </c>
      <c r="CM28" s="15">
        <f t="shared" si="0"/>
        <v>-822.1614812640643</v>
      </c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</row>
    <row r="29" spans="1:108" s="13" customFormat="1" ht="15" customHeight="1">
      <c r="A29" s="38" t="s">
        <v>87</v>
      </c>
      <c r="B29" s="38"/>
      <c r="C29" s="38"/>
      <c r="D29" s="38"/>
      <c r="E29" s="38"/>
      <c r="F29" s="38"/>
      <c r="G29" s="38"/>
      <c r="H29" s="38"/>
      <c r="I29" s="38"/>
      <c r="J29" s="33" t="s">
        <v>45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4" t="s">
        <v>6</v>
      </c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5">
        <v>6168.07</v>
      </c>
      <c r="CC29" s="35"/>
      <c r="CD29" s="35"/>
      <c r="CE29" s="35"/>
      <c r="CF29" s="35"/>
      <c r="CG29" s="35"/>
      <c r="CH29" s="35"/>
      <c r="CI29" s="35"/>
      <c r="CJ29" s="35"/>
      <c r="CK29" s="35"/>
      <c r="CL29" s="15">
        <f t="shared" si="1"/>
        <v>-6168.07</v>
      </c>
      <c r="CM29" s="15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</row>
    <row r="30" spans="1:108" s="13" customFormat="1" ht="15" customHeight="1">
      <c r="A30" s="38" t="s">
        <v>88</v>
      </c>
      <c r="B30" s="38"/>
      <c r="C30" s="38"/>
      <c r="D30" s="38"/>
      <c r="E30" s="38"/>
      <c r="F30" s="38"/>
      <c r="G30" s="38"/>
      <c r="H30" s="38"/>
      <c r="I30" s="38"/>
      <c r="J30" s="33" t="s">
        <v>89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4" t="s">
        <v>6</v>
      </c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>
        <v>13.69</v>
      </c>
      <c r="BS30" s="34"/>
      <c r="BT30" s="34"/>
      <c r="BU30" s="34"/>
      <c r="BV30" s="34"/>
      <c r="BW30" s="34"/>
      <c r="BX30" s="34"/>
      <c r="BY30" s="34"/>
      <c r="BZ30" s="34"/>
      <c r="CA30" s="34"/>
      <c r="CB30" s="35">
        <v>69.09</v>
      </c>
      <c r="CC30" s="35"/>
      <c r="CD30" s="35"/>
      <c r="CE30" s="35"/>
      <c r="CF30" s="35"/>
      <c r="CG30" s="35"/>
      <c r="CH30" s="35"/>
      <c r="CI30" s="35"/>
      <c r="CJ30" s="35"/>
      <c r="CK30" s="35"/>
      <c r="CL30" s="15">
        <f t="shared" si="1"/>
        <v>-55.400000000000006</v>
      </c>
      <c r="CM30" s="15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</row>
    <row r="31" spans="1:108" s="13" customFormat="1" ht="30" customHeight="1">
      <c r="A31" s="38" t="s">
        <v>90</v>
      </c>
      <c r="B31" s="38"/>
      <c r="C31" s="38"/>
      <c r="D31" s="38"/>
      <c r="E31" s="38"/>
      <c r="F31" s="38"/>
      <c r="G31" s="38"/>
      <c r="H31" s="38"/>
      <c r="I31" s="38"/>
      <c r="J31" s="33" t="s">
        <v>91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4" t="s">
        <v>6</v>
      </c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5">
        <v>0</v>
      </c>
      <c r="CC31" s="35"/>
      <c r="CD31" s="35"/>
      <c r="CE31" s="35"/>
      <c r="CF31" s="35"/>
      <c r="CG31" s="35"/>
      <c r="CH31" s="35"/>
      <c r="CI31" s="35"/>
      <c r="CJ31" s="35"/>
      <c r="CK31" s="35"/>
      <c r="CL31" s="15">
        <f t="shared" si="1"/>
        <v>0</v>
      </c>
      <c r="CM31" s="15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s="13" customFormat="1" ht="45" customHeight="1">
      <c r="A32" s="38" t="s">
        <v>92</v>
      </c>
      <c r="B32" s="38"/>
      <c r="C32" s="38"/>
      <c r="D32" s="38"/>
      <c r="E32" s="38"/>
      <c r="F32" s="38"/>
      <c r="G32" s="38"/>
      <c r="H32" s="38"/>
      <c r="I32" s="38"/>
      <c r="J32" s="33" t="s">
        <v>93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4" t="s">
        <v>6</v>
      </c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5">
        <v>0</v>
      </c>
      <c r="CC32" s="35"/>
      <c r="CD32" s="35"/>
      <c r="CE32" s="35"/>
      <c r="CF32" s="35"/>
      <c r="CG32" s="35"/>
      <c r="CH32" s="35"/>
      <c r="CI32" s="35"/>
      <c r="CJ32" s="35"/>
      <c r="CK32" s="35"/>
      <c r="CL32" s="15">
        <f t="shared" si="1"/>
        <v>0</v>
      </c>
      <c r="CM32" s="15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</row>
    <row r="33" spans="1:108" s="13" customFormat="1" ht="15" customHeight="1">
      <c r="A33" s="38" t="s">
        <v>94</v>
      </c>
      <c r="B33" s="38"/>
      <c r="C33" s="38"/>
      <c r="D33" s="38"/>
      <c r="E33" s="38"/>
      <c r="F33" s="38"/>
      <c r="G33" s="38"/>
      <c r="H33" s="38"/>
      <c r="I33" s="38"/>
      <c r="J33" s="33" t="s">
        <v>167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4" t="s">
        <v>6</v>
      </c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5">
        <f>987.65+77.92+237.6</f>
        <v>1303.1699999999998</v>
      </c>
      <c r="CC33" s="35"/>
      <c r="CD33" s="35"/>
      <c r="CE33" s="35"/>
      <c r="CF33" s="35"/>
      <c r="CG33" s="35"/>
      <c r="CH33" s="35"/>
      <c r="CI33" s="35"/>
      <c r="CJ33" s="35"/>
      <c r="CK33" s="35"/>
      <c r="CL33" s="15">
        <f t="shared" si="1"/>
        <v>-1303.1699999999998</v>
      </c>
      <c r="CM33" s="15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s="13" customFormat="1" ht="15" customHeight="1">
      <c r="A34" s="38" t="s">
        <v>21</v>
      </c>
      <c r="B34" s="38"/>
      <c r="C34" s="38"/>
      <c r="D34" s="38"/>
      <c r="E34" s="38"/>
      <c r="F34" s="38"/>
      <c r="G34" s="38"/>
      <c r="H34" s="38"/>
      <c r="I34" s="38"/>
      <c r="J34" s="33" t="s">
        <v>95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4" t="s">
        <v>6</v>
      </c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>
        <v>64.7</v>
      </c>
      <c r="BS34" s="34"/>
      <c r="BT34" s="34"/>
      <c r="BU34" s="34"/>
      <c r="BV34" s="34"/>
      <c r="BW34" s="34"/>
      <c r="BX34" s="34"/>
      <c r="BY34" s="34"/>
      <c r="BZ34" s="34"/>
      <c r="CA34" s="34"/>
      <c r="CB34" s="35">
        <f>CB35*100/20</f>
        <v>118.1</v>
      </c>
      <c r="CC34" s="35"/>
      <c r="CD34" s="35"/>
      <c r="CE34" s="35"/>
      <c r="CF34" s="35"/>
      <c r="CG34" s="35"/>
      <c r="CH34" s="35"/>
      <c r="CI34" s="35"/>
      <c r="CJ34" s="35"/>
      <c r="CK34" s="35"/>
      <c r="CL34" s="15">
        <f t="shared" si="1"/>
        <v>-53.39999999999999</v>
      </c>
      <c r="CM34" s="15">
        <f t="shared" si="0"/>
        <v>-82.53477588871714</v>
      </c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13" customFormat="1" ht="75" customHeight="1">
      <c r="A35" s="38" t="s">
        <v>22</v>
      </c>
      <c r="B35" s="38"/>
      <c r="C35" s="38"/>
      <c r="D35" s="38"/>
      <c r="E35" s="38"/>
      <c r="F35" s="38"/>
      <c r="G35" s="38"/>
      <c r="H35" s="38"/>
      <c r="I35" s="38"/>
      <c r="J35" s="33" t="s">
        <v>96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4" t="s">
        <v>6</v>
      </c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>
        <v>12.75</v>
      </c>
      <c r="BS35" s="34"/>
      <c r="BT35" s="34"/>
      <c r="BU35" s="34"/>
      <c r="BV35" s="34"/>
      <c r="BW35" s="34"/>
      <c r="BX35" s="34"/>
      <c r="BY35" s="34"/>
      <c r="BZ35" s="34"/>
      <c r="CA35" s="34"/>
      <c r="CB35" s="35">
        <v>23.62</v>
      </c>
      <c r="CC35" s="35"/>
      <c r="CD35" s="35"/>
      <c r="CE35" s="35"/>
      <c r="CF35" s="35"/>
      <c r="CG35" s="35"/>
      <c r="CH35" s="35"/>
      <c r="CI35" s="35"/>
      <c r="CJ35" s="35"/>
      <c r="CK35" s="35"/>
      <c r="CL35" s="15">
        <f t="shared" si="1"/>
        <v>-10.870000000000001</v>
      </c>
      <c r="CM35" s="15">
        <f t="shared" si="0"/>
        <v>-85.25490196078431</v>
      </c>
      <c r="CN35" s="27" t="s">
        <v>233</v>
      </c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</row>
    <row r="36" spans="1:108" s="13" customFormat="1" ht="15" customHeight="1">
      <c r="A36" s="38" t="s">
        <v>23</v>
      </c>
      <c r="B36" s="38"/>
      <c r="C36" s="38"/>
      <c r="D36" s="38"/>
      <c r="E36" s="38"/>
      <c r="F36" s="38"/>
      <c r="G36" s="38"/>
      <c r="H36" s="38"/>
      <c r="I36" s="38"/>
      <c r="J36" s="33" t="s">
        <v>97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4" t="s">
        <v>6</v>
      </c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>
        <v>0</v>
      </c>
      <c r="BS36" s="34"/>
      <c r="BT36" s="34"/>
      <c r="BU36" s="34"/>
      <c r="BV36" s="34"/>
      <c r="BW36" s="34"/>
      <c r="BX36" s="34"/>
      <c r="BY36" s="34"/>
      <c r="BZ36" s="34"/>
      <c r="CA36" s="34"/>
      <c r="CB36" s="34">
        <v>0</v>
      </c>
      <c r="CC36" s="34"/>
      <c r="CD36" s="34"/>
      <c r="CE36" s="34"/>
      <c r="CF36" s="34"/>
      <c r="CG36" s="34"/>
      <c r="CH36" s="34"/>
      <c r="CI36" s="34"/>
      <c r="CJ36" s="34"/>
      <c r="CK36" s="34"/>
      <c r="CL36" s="15">
        <f t="shared" si="1"/>
        <v>0</v>
      </c>
      <c r="CM36" s="15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</row>
    <row r="37" spans="1:108" s="13" customFormat="1" ht="30" customHeight="1">
      <c r="A37" s="38" t="s">
        <v>98</v>
      </c>
      <c r="B37" s="38"/>
      <c r="C37" s="38"/>
      <c r="D37" s="38"/>
      <c r="E37" s="38"/>
      <c r="F37" s="38"/>
      <c r="G37" s="38"/>
      <c r="H37" s="38"/>
      <c r="I37" s="38"/>
      <c r="J37" s="33" t="s">
        <v>99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4" t="s">
        <v>6</v>
      </c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>
        <v>0</v>
      </c>
      <c r="BS37" s="34"/>
      <c r="BT37" s="34"/>
      <c r="BU37" s="34"/>
      <c r="BV37" s="34"/>
      <c r="BW37" s="34"/>
      <c r="BX37" s="34"/>
      <c r="BY37" s="34"/>
      <c r="BZ37" s="34"/>
      <c r="CA37" s="34"/>
      <c r="CB37" s="34">
        <v>0</v>
      </c>
      <c r="CC37" s="34"/>
      <c r="CD37" s="34"/>
      <c r="CE37" s="34"/>
      <c r="CF37" s="34"/>
      <c r="CG37" s="34"/>
      <c r="CH37" s="34"/>
      <c r="CI37" s="34"/>
      <c r="CJ37" s="34"/>
      <c r="CK37" s="34"/>
      <c r="CL37" s="15">
        <f t="shared" si="1"/>
        <v>0</v>
      </c>
      <c r="CM37" s="15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</row>
    <row r="38" spans="1:108" s="13" customFormat="1" ht="30" customHeight="1">
      <c r="A38" s="38" t="s">
        <v>100</v>
      </c>
      <c r="B38" s="38"/>
      <c r="C38" s="38"/>
      <c r="D38" s="38"/>
      <c r="E38" s="38"/>
      <c r="F38" s="38"/>
      <c r="G38" s="38"/>
      <c r="H38" s="38"/>
      <c r="I38" s="38"/>
      <c r="J38" s="33" t="s">
        <v>101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4" t="s">
        <v>6</v>
      </c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>
        <v>0</v>
      </c>
      <c r="BS38" s="34"/>
      <c r="BT38" s="34"/>
      <c r="BU38" s="34"/>
      <c r="BV38" s="34"/>
      <c r="BW38" s="34"/>
      <c r="BX38" s="34"/>
      <c r="BY38" s="34"/>
      <c r="BZ38" s="34"/>
      <c r="CA38" s="34"/>
      <c r="CB38" s="34">
        <v>0</v>
      </c>
      <c r="CC38" s="34"/>
      <c r="CD38" s="34"/>
      <c r="CE38" s="34"/>
      <c r="CF38" s="34"/>
      <c r="CG38" s="34"/>
      <c r="CH38" s="34"/>
      <c r="CI38" s="34"/>
      <c r="CJ38" s="34"/>
      <c r="CK38" s="34"/>
      <c r="CL38" s="15">
        <f t="shared" si="1"/>
        <v>0</v>
      </c>
      <c r="CM38" s="15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</row>
    <row r="39" spans="1:108" s="13" customFormat="1" ht="15" customHeight="1">
      <c r="A39" s="38" t="s">
        <v>102</v>
      </c>
      <c r="B39" s="38"/>
      <c r="C39" s="38"/>
      <c r="D39" s="38"/>
      <c r="E39" s="38"/>
      <c r="F39" s="38"/>
      <c r="G39" s="38"/>
      <c r="H39" s="38"/>
      <c r="I39" s="38"/>
      <c r="J39" s="33" t="s">
        <v>103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4" t="s">
        <v>6</v>
      </c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>
        <v>0</v>
      </c>
      <c r="BS39" s="34"/>
      <c r="BT39" s="34"/>
      <c r="BU39" s="34"/>
      <c r="BV39" s="34"/>
      <c r="BW39" s="34"/>
      <c r="BX39" s="34"/>
      <c r="BY39" s="34"/>
      <c r="BZ39" s="34"/>
      <c r="CA39" s="34"/>
      <c r="CB39" s="34">
        <v>0</v>
      </c>
      <c r="CC39" s="34"/>
      <c r="CD39" s="34"/>
      <c r="CE39" s="34"/>
      <c r="CF39" s="34"/>
      <c r="CG39" s="34"/>
      <c r="CH39" s="34"/>
      <c r="CI39" s="34"/>
      <c r="CJ39" s="34"/>
      <c r="CK39" s="34"/>
      <c r="CL39" s="15">
        <f t="shared" si="1"/>
        <v>0</v>
      </c>
      <c r="CM39" s="15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</row>
    <row r="40" spans="1:108" s="13" customFormat="1" ht="30" customHeight="1">
      <c r="A40" s="38" t="s">
        <v>104</v>
      </c>
      <c r="B40" s="38"/>
      <c r="C40" s="38"/>
      <c r="D40" s="38"/>
      <c r="E40" s="38"/>
      <c r="F40" s="38"/>
      <c r="G40" s="38"/>
      <c r="H40" s="38"/>
      <c r="I40" s="38"/>
      <c r="J40" s="33" t="s">
        <v>105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4" t="s">
        <v>6</v>
      </c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>
        <v>0</v>
      </c>
      <c r="BS40" s="34"/>
      <c r="BT40" s="34"/>
      <c r="BU40" s="34"/>
      <c r="BV40" s="34"/>
      <c r="BW40" s="34"/>
      <c r="BX40" s="34"/>
      <c r="BY40" s="34"/>
      <c r="BZ40" s="34"/>
      <c r="CA40" s="34"/>
      <c r="CB40" s="34">
        <v>0</v>
      </c>
      <c r="CC40" s="34"/>
      <c r="CD40" s="34"/>
      <c r="CE40" s="34"/>
      <c r="CF40" s="34"/>
      <c r="CG40" s="34"/>
      <c r="CH40" s="34"/>
      <c r="CI40" s="34"/>
      <c r="CJ40" s="34"/>
      <c r="CK40" s="34"/>
      <c r="CL40" s="15">
        <f t="shared" si="1"/>
        <v>0</v>
      </c>
      <c r="CM40" s="15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</row>
    <row r="41" spans="1:108" s="13" customFormat="1" ht="45" customHeight="1">
      <c r="A41" s="38" t="s">
        <v>15</v>
      </c>
      <c r="B41" s="38"/>
      <c r="C41" s="38"/>
      <c r="D41" s="38"/>
      <c r="E41" s="38"/>
      <c r="F41" s="38"/>
      <c r="G41" s="38"/>
      <c r="H41" s="38"/>
      <c r="I41" s="38"/>
      <c r="J41" s="33" t="s">
        <v>44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4" t="s">
        <v>6</v>
      </c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>
        <v>0</v>
      </c>
      <c r="BS41" s="34"/>
      <c r="BT41" s="34"/>
      <c r="BU41" s="34"/>
      <c r="BV41" s="34"/>
      <c r="BW41" s="34"/>
      <c r="BX41" s="34"/>
      <c r="BY41" s="34"/>
      <c r="BZ41" s="34"/>
      <c r="CA41" s="34"/>
      <c r="CB41" s="34">
        <v>0</v>
      </c>
      <c r="CC41" s="34"/>
      <c r="CD41" s="34"/>
      <c r="CE41" s="34"/>
      <c r="CF41" s="34"/>
      <c r="CG41" s="34"/>
      <c r="CH41" s="34"/>
      <c r="CI41" s="34"/>
      <c r="CJ41" s="34"/>
      <c r="CK41" s="34"/>
      <c r="CL41" s="15">
        <f t="shared" si="1"/>
        <v>0</v>
      </c>
      <c r="CM41" s="15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</row>
    <row r="42" spans="1:108" s="13" customFormat="1" ht="45" customHeight="1">
      <c r="A42" s="38" t="s">
        <v>24</v>
      </c>
      <c r="B42" s="38"/>
      <c r="C42" s="38"/>
      <c r="D42" s="38"/>
      <c r="E42" s="38"/>
      <c r="F42" s="38"/>
      <c r="G42" s="38"/>
      <c r="H42" s="38"/>
      <c r="I42" s="38"/>
      <c r="J42" s="33" t="s">
        <v>106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4" t="s">
        <v>6</v>
      </c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>
        <v>0</v>
      </c>
      <c r="BS42" s="34"/>
      <c r="BT42" s="34"/>
      <c r="BU42" s="34"/>
      <c r="BV42" s="34"/>
      <c r="BW42" s="34"/>
      <c r="BX42" s="34"/>
      <c r="BY42" s="34"/>
      <c r="BZ42" s="34"/>
      <c r="CA42" s="34"/>
      <c r="CB42" s="34">
        <v>0</v>
      </c>
      <c r="CC42" s="34"/>
      <c r="CD42" s="34"/>
      <c r="CE42" s="34"/>
      <c r="CF42" s="34"/>
      <c r="CG42" s="34"/>
      <c r="CH42" s="34"/>
      <c r="CI42" s="34"/>
      <c r="CJ42" s="34"/>
      <c r="CK42" s="34"/>
      <c r="CL42" s="15">
        <f t="shared" si="1"/>
        <v>0</v>
      </c>
      <c r="CM42" s="15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</row>
    <row r="43" spans="1:108" s="13" customFormat="1" ht="72" customHeight="1">
      <c r="A43" s="38" t="s">
        <v>26</v>
      </c>
      <c r="B43" s="38"/>
      <c r="C43" s="38"/>
      <c r="D43" s="38"/>
      <c r="E43" s="38"/>
      <c r="F43" s="38"/>
      <c r="G43" s="38"/>
      <c r="H43" s="38"/>
      <c r="I43" s="38"/>
      <c r="J43" s="33" t="s">
        <v>107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4" t="s">
        <v>6</v>
      </c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>
        <v>0</v>
      </c>
      <c r="BS43" s="34"/>
      <c r="BT43" s="34"/>
      <c r="BU43" s="34"/>
      <c r="BV43" s="34"/>
      <c r="BW43" s="34"/>
      <c r="BX43" s="34"/>
      <c r="BY43" s="34"/>
      <c r="BZ43" s="34"/>
      <c r="CA43" s="34"/>
      <c r="CB43" s="34">
        <v>0</v>
      </c>
      <c r="CC43" s="34"/>
      <c r="CD43" s="34"/>
      <c r="CE43" s="34"/>
      <c r="CF43" s="34"/>
      <c r="CG43" s="34"/>
      <c r="CH43" s="34"/>
      <c r="CI43" s="34"/>
      <c r="CJ43" s="34"/>
      <c r="CK43" s="34"/>
      <c r="CL43" s="15">
        <f t="shared" si="1"/>
        <v>0</v>
      </c>
      <c r="CM43" s="15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</row>
    <row r="44" spans="1:108" s="13" customFormat="1" ht="30" customHeight="1">
      <c r="A44" s="38" t="s">
        <v>108</v>
      </c>
      <c r="B44" s="38"/>
      <c r="C44" s="38"/>
      <c r="D44" s="38"/>
      <c r="E44" s="38"/>
      <c r="F44" s="38"/>
      <c r="G44" s="38"/>
      <c r="H44" s="38"/>
      <c r="I44" s="38"/>
      <c r="J44" s="33" t="s">
        <v>46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4" t="s">
        <v>47</v>
      </c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>
        <v>0</v>
      </c>
      <c r="BS44" s="34"/>
      <c r="BT44" s="34"/>
      <c r="BU44" s="34"/>
      <c r="BV44" s="34"/>
      <c r="BW44" s="34"/>
      <c r="BX44" s="34"/>
      <c r="BY44" s="34"/>
      <c r="BZ44" s="34"/>
      <c r="CA44" s="34"/>
      <c r="CB44" s="34">
        <v>0</v>
      </c>
      <c r="CC44" s="34"/>
      <c r="CD44" s="34"/>
      <c r="CE44" s="34"/>
      <c r="CF44" s="34"/>
      <c r="CG44" s="34"/>
      <c r="CH44" s="34"/>
      <c r="CI44" s="34"/>
      <c r="CJ44" s="34"/>
      <c r="CK44" s="34"/>
      <c r="CL44" s="15">
        <f t="shared" si="1"/>
        <v>0</v>
      </c>
      <c r="CM44" s="15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s="13" customFormat="1" ht="111.75" customHeight="1">
      <c r="A45" s="38" t="s">
        <v>25</v>
      </c>
      <c r="B45" s="38"/>
      <c r="C45" s="38"/>
      <c r="D45" s="38"/>
      <c r="E45" s="38"/>
      <c r="F45" s="38"/>
      <c r="G45" s="38"/>
      <c r="H45" s="38"/>
      <c r="I45" s="38"/>
      <c r="J45" s="33" t="s">
        <v>48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4" t="s">
        <v>6</v>
      </c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>
        <v>0</v>
      </c>
      <c r="BS45" s="34"/>
      <c r="BT45" s="34"/>
      <c r="BU45" s="34"/>
      <c r="BV45" s="34"/>
      <c r="BW45" s="34"/>
      <c r="BX45" s="34"/>
      <c r="BY45" s="34"/>
      <c r="BZ45" s="34"/>
      <c r="CA45" s="34"/>
      <c r="CB45" s="34">
        <v>0</v>
      </c>
      <c r="CC45" s="34"/>
      <c r="CD45" s="34"/>
      <c r="CE45" s="34"/>
      <c r="CF45" s="34"/>
      <c r="CG45" s="34"/>
      <c r="CH45" s="34"/>
      <c r="CI45" s="34"/>
      <c r="CJ45" s="34"/>
      <c r="CK45" s="34"/>
      <c r="CL45" s="15">
        <f t="shared" si="1"/>
        <v>0</v>
      </c>
      <c r="CM45" s="15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</row>
    <row r="46" spans="1:108" s="13" customFormat="1" ht="30" customHeight="1">
      <c r="A46" s="38" t="s">
        <v>16</v>
      </c>
      <c r="B46" s="38"/>
      <c r="C46" s="38"/>
      <c r="D46" s="38"/>
      <c r="E46" s="38"/>
      <c r="F46" s="38"/>
      <c r="G46" s="38"/>
      <c r="H46" s="38"/>
      <c r="I46" s="38"/>
      <c r="J46" s="33" t="s">
        <v>49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4" t="s">
        <v>6</v>
      </c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>
        <f>BR22+BR26</f>
        <v>0</v>
      </c>
      <c r="BS46" s="34"/>
      <c r="BT46" s="34"/>
      <c r="BU46" s="34"/>
      <c r="BV46" s="34"/>
      <c r="BW46" s="34"/>
      <c r="BX46" s="34"/>
      <c r="BY46" s="34"/>
      <c r="BZ46" s="34"/>
      <c r="CA46" s="34"/>
      <c r="CB46" s="34">
        <f>CB22+CB26</f>
        <v>0</v>
      </c>
      <c r="CC46" s="34"/>
      <c r="CD46" s="34"/>
      <c r="CE46" s="34"/>
      <c r="CF46" s="34"/>
      <c r="CG46" s="34"/>
      <c r="CH46" s="34"/>
      <c r="CI46" s="34"/>
      <c r="CJ46" s="34"/>
      <c r="CK46" s="34"/>
      <c r="CL46" s="15">
        <f t="shared" si="1"/>
        <v>0</v>
      </c>
      <c r="CM46" s="15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</row>
    <row r="47" spans="1:108" s="13" customFormat="1" ht="62.25" customHeight="1">
      <c r="A47" s="38" t="s">
        <v>17</v>
      </c>
      <c r="B47" s="38"/>
      <c r="C47" s="38"/>
      <c r="D47" s="38"/>
      <c r="E47" s="38"/>
      <c r="F47" s="38"/>
      <c r="G47" s="38"/>
      <c r="H47" s="38"/>
      <c r="I47" s="38"/>
      <c r="J47" s="33" t="s">
        <v>50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4" t="s">
        <v>6</v>
      </c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>
        <v>51.71</v>
      </c>
      <c r="BS47" s="34"/>
      <c r="BT47" s="34"/>
      <c r="BU47" s="34"/>
      <c r="BV47" s="34"/>
      <c r="BW47" s="34"/>
      <c r="BX47" s="34"/>
      <c r="BY47" s="34"/>
      <c r="BZ47" s="34"/>
      <c r="CA47" s="34"/>
      <c r="CB47" s="34">
        <v>442.99</v>
      </c>
      <c r="CC47" s="34"/>
      <c r="CD47" s="34"/>
      <c r="CE47" s="34"/>
      <c r="CF47" s="34"/>
      <c r="CG47" s="34"/>
      <c r="CH47" s="34"/>
      <c r="CI47" s="34"/>
      <c r="CJ47" s="34"/>
      <c r="CK47" s="34"/>
      <c r="CL47" s="15">
        <f t="shared" si="1"/>
        <v>-391.28000000000003</v>
      </c>
      <c r="CM47" s="15">
        <f>CL47*100/BR47</f>
        <v>-756.6814929414039</v>
      </c>
      <c r="CN47" s="40" t="s">
        <v>237</v>
      </c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13" customFormat="1" ht="62.25" customHeight="1">
      <c r="A48" s="38" t="s">
        <v>8</v>
      </c>
      <c r="B48" s="38"/>
      <c r="C48" s="38"/>
      <c r="D48" s="38"/>
      <c r="E48" s="38"/>
      <c r="F48" s="38"/>
      <c r="G48" s="38"/>
      <c r="H48" s="38"/>
      <c r="I48" s="38"/>
      <c r="J48" s="33" t="s">
        <v>51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4" t="s">
        <v>52</v>
      </c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>
        <v>25.5</v>
      </c>
      <c r="BS48" s="34"/>
      <c r="BT48" s="34"/>
      <c r="BU48" s="34"/>
      <c r="BV48" s="34"/>
      <c r="BW48" s="34"/>
      <c r="BX48" s="34"/>
      <c r="BY48" s="34"/>
      <c r="BZ48" s="34"/>
      <c r="CA48" s="34"/>
      <c r="CB48" s="34">
        <v>400.2</v>
      </c>
      <c r="CC48" s="34"/>
      <c r="CD48" s="34"/>
      <c r="CE48" s="34"/>
      <c r="CF48" s="34"/>
      <c r="CG48" s="34"/>
      <c r="CH48" s="34"/>
      <c r="CI48" s="34"/>
      <c r="CJ48" s="34"/>
      <c r="CK48" s="34"/>
      <c r="CL48" s="15">
        <f t="shared" si="1"/>
        <v>-374.7</v>
      </c>
      <c r="CM48" s="15">
        <f>CL48*100/BR48</f>
        <v>-1469.4117647058824</v>
      </c>
      <c r="CN48" s="43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5"/>
    </row>
    <row r="49" spans="1:108" s="13" customFormat="1" ht="60" customHeight="1">
      <c r="A49" s="38" t="s">
        <v>21</v>
      </c>
      <c r="B49" s="38"/>
      <c r="C49" s="38"/>
      <c r="D49" s="38"/>
      <c r="E49" s="38"/>
      <c r="F49" s="38"/>
      <c r="G49" s="38"/>
      <c r="H49" s="38"/>
      <c r="I49" s="38"/>
      <c r="J49" s="33" t="s">
        <v>53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4" t="s">
        <v>6</v>
      </c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>
        <f>BR47/BR48</f>
        <v>2.027843137254902</v>
      </c>
      <c r="BS49" s="34"/>
      <c r="BT49" s="34"/>
      <c r="BU49" s="34"/>
      <c r="BV49" s="34"/>
      <c r="BW49" s="34"/>
      <c r="BX49" s="34"/>
      <c r="BY49" s="34"/>
      <c r="BZ49" s="34"/>
      <c r="CA49" s="34"/>
      <c r="CB49" s="34">
        <f>CB47/CB48</f>
        <v>1.1069215392303848</v>
      </c>
      <c r="CC49" s="34"/>
      <c r="CD49" s="34"/>
      <c r="CE49" s="34"/>
      <c r="CF49" s="34"/>
      <c r="CG49" s="34"/>
      <c r="CH49" s="34"/>
      <c r="CI49" s="34"/>
      <c r="CJ49" s="34"/>
      <c r="CK49" s="34"/>
      <c r="CL49" s="15">
        <f t="shared" si="1"/>
        <v>0.9209215980245171</v>
      </c>
      <c r="CM49" s="15">
        <f>CL49*100/BR49</f>
        <v>45.41384790103498</v>
      </c>
      <c r="CN49" s="39" t="s">
        <v>226</v>
      </c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108" s="13" customFormat="1" ht="57" customHeight="1">
      <c r="A50" s="38" t="s">
        <v>19</v>
      </c>
      <c r="B50" s="38"/>
      <c r="C50" s="38"/>
      <c r="D50" s="38"/>
      <c r="E50" s="38"/>
      <c r="F50" s="38"/>
      <c r="G50" s="38"/>
      <c r="H50" s="38"/>
      <c r="I50" s="38"/>
      <c r="J50" s="33" t="s">
        <v>54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4" t="s">
        <v>28</v>
      </c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 t="s">
        <v>28</v>
      </c>
      <c r="BS50" s="34"/>
      <c r="BT50" s="34"/>
      <c r="BU50" s="34"/>
      <c r="BV50" s="34"/>
      <c r="BW50" s="34"/>
      <c r="BX50" s="34"/>
      <c r="BY50" s="34"/>
      <c r="BZ50" s="34"/>
      <c r="CA50" s="34"/>
      <c r="CB50" s="34" t="s">
        <v>28</v>
      </c>
      <c r="CC50" s="34"/>
      <c r="CD50" s="34"/>
      <c r="CE50" s="34"/>
      <c r="CF50" s="34"/>
      <c r="CG50" s="34"/>
      <c r="CH50" s="34"/>
      <c r="CI50" s="34"/>
      <c r="CJ50" s="34"/>
      <c r="CK50" s="34"/>
      <c r="CL50" s="15" t="s">
        <v>28</v>
      </c>
      <c r="CM50" s="15" t="s">
        <v>28</v>
      </c>
      <c r="CN50" s="27" t="s">
        <v>28</v>
      </c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</row>
    <row r="51" spans="1:108" s="13" customFormat="1" ht="30" customHeight="1">
      <c r="A51" s="38" t="s">
        <v>7</v>
      </c>
      <c r="B51" s="38"/>
      <c r="C51" s="38"/>
      <c r="D51" s="38"/>
      <c r="E51" s="38"/>
      <c r="F51" s="38"/>
      <c r="G51" s="38"/>
      <c r="H51" s="38"/>
      <c r="I51" s="38"/>
      <c r="J51" s="33" t="s">
        <v>55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4" t="s">
        <v>56</v>
      </c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 t="s">
        <v>213</v>
      </c>
      <c r="BS51" s="34"/>
      <c r="BT51" s="34"/>
      <c r="BU51" s="34"/>
      <c r="BV51" s="34"/>
      <c r="BW51" s="34"/>
      <c r="BX51" s="34"/>
      <c r="BY51" s="34"/>
      <c r="BZ51" s="34"/>
      <c r="CA51" s="34"/>
      <c r="CB51" s="34">
        <v>60</v>
      </c>
      <c r="CC51" s="34"/>
      <c r="CD51" s="34"/>
      <c r="CE51" s="34"/>
      <c r="CF51" s="34"/>
      <c r="CG51" s="34"/>
      <c r="CH51" s="34"/>
      <c r="CI51" s="34"/>
      <c r="CJ51" s="34"/>
      <c r="CK51" s="34"/>
      <c r="CL51" s="15"/>
      <c r="CM51" s="15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</row>
    <row r="52" spans="1:108" s="13" customFormat="1" ht="13.5">
      <c r="A52" s="38" t="s">
        <v>29</v>
      </c>
      <c r="B52" s="38"/>
      <c r="C52" s="38"/>
      <c r="D52" s="38"/>
      <c r="E52" s="38"/>
      <c r="F52" s="38"/>
      <c r="G52" s="38"/>
      <c r="H52" s="38"/>
      <c r="I52" s="38"/>
      <c r="J52" s="33" t="s">
        <v>57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4" t="s">
        <v>58</v>
      </c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 t="s">
        <v>213</v>
      </c>
      <c r="BS52" s="34"/>
      <c r="BT52" s="34"/>
      <c r="BU52" s="34"/>
      <c r="BV52" s="34"/>
      <c r="BW52" s="34"/>
      <c r="BX52" s="34"/>
      <c r="BY52" s="34"/>
      <c r="BZ52" s="34"/>
      <c r="CA52" s="34"/>
      <c r="CB52" s="34">
        <v>22.93</v>
      </c>
      <c r="CC52" s="34"/>
      <c r="CD52" s="34"/>
      <c r="CE52" s="34"/>
      <c r="CF52" s="34"/>
      <c r="CG52" s="34"/>
      <c r="CH52" s="34"/>
      <c r="CI52" s="34"/>
      <c r="CJ52" s="34"/>
      <c r="CK52" s="34"/>
      <c r="CL52" s="15"/>
      <c r="CM52" s="15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</row>
    <row r="53" spans="1:108" s="13" customFormat="1" ht="28.5" customHeight="1">
      <c r="A53" s="38" t="s">
        <v>182</v>
      </c>
      <c r="B53" s="38"/>
      <c r="C53" s="38"/>
      <c r="D53" s="38"/>
      <c r="E53" s="38"/>
      <c r="F53" s="38"/>
      <c r="G53" s="38"/>
      <c r="H53" s="38"/>
      <c r="I53" s="38"/>
      <c r="J53" s="33" t="s">
        <v>227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4" t="s">
        <v>58</v>
      </c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 t="s">
        <v>213</v>
      </c>
      <c r="BS53" s="34"/>
      <c r="BT53" s="34"/>
      <c r="BU53" s="34"/>
      <c r="BV53" s="34"/>
      <c r="BW53" s="34"/>
      <c r="BX53" s="34"/>
      <c r="BY53" s="34"/>
      <c r="BZ53" s="34"/>
      <c r="CA53" s="34"/>
      <c r="CB53" s="34">
        <v>2.5</v>
      </c>
      <c r="CC53" s="34"/>
      <c r="CD53" s="34"/>
      <c r="CE53" s="34"/>
      <c r="CF53" s="34"/>
      <c r="CG53" s="34"/>
      <c r="CH53" s="34"/>
      <c r="CI53" s="34"/>
      <c r="CJ53" s="34"/>
      <c r="CK53" s="34"/>
      <c r="CL53" s="15"/>
      <c r="CM53" s="15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</row>
    <row r="54" spans="1:108" s="13" customFormat="1" ht="30" customHeight="1">
      <c r="A54" s="38" t="s">
        <v>180</v>
      </c>
      <c r="B54" s="38"/>
      <c r="C54" s="38"/>
      <c r="D54" s="38"/>
      <c r="E54" s="38"/>
      <c r="F54" s="38"/>
      <c r="G54" s="38"/>
      <c r="H54" s="38"/>
      <c r="I54" s="38"/>
      <c r="J54" s="33" t="s">
        <v>214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4" t="s">
        <v>58</v>
      </c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 t="s">
        <v>213</v>
      </c>
      <c r="BS54" s="34"/>
      <c r="BT54" s="34"/>
      <c r="BU54" s="34"/>
      <c r="BV54" s="34"/>
      <c r="BW54" s="34"/>
      <c r="BX54" s="34"/>
      <c r="BY54" s="34"/>
      <c r="BZ54" s="34"/>
      <c r="CA54" s="34"/>
      <c r="CB54" s="34">
        <f>CB52-CB53</f>
        <v>20.43</v>
      </c>
      <c r="CC54" s="34"/>
      <c r="CD54" s="34"/>
      <c r="CE54" s="34"/>
      <c r="CF54" s="34"/>
      <c r="CG54" s="34"/>
      <c r="CH54" s="34"/>
      <c r="CI54" s="34"/>
      <c r="CJ54" s="34"/>
      <c r="CK54" s="34"/>
      <c r="CL54" s="15"/>
      <c r="CM54" s="15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</row>
    <row r="55" spans="1:108" s="13" customFormat="1" ht="30" customHeight="1">
      <c r="A55" s="38" t="s">
        <v>61</v>
      </c>
      <c r="B55" s="38"/>
      <c r="C55" s="38"/>
      <c r="D55" s="38"/>
      <c r="E55" s="38"/>
      <c r="F55" s="38"/>
      <c r="G55" s="38"/>
      <c r="H55" s="38"/>
      <c r="I55" s="38"/>
      <c r="J55" s="33" t="s">
        <v>109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4" t="s">
        <v>62</v>
      </c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 t="s">
        <v>213</v>
      </c>
      <c r="BS55" s="34"/>
      <c r="BT55" s="34"/>
      <c r="BU55" s="34"/>
      <c r="BV55" s="34"/>
      <c r="BW55" s="34"/>
      <c r="BX55" s="34"/>
      <c r="BY55" s="34"/>
      <c r="BZ55" s="34"/>
      <c r="CA55" s="34"/>
      <c r="CB55" s="34">
        <f>CB56+CB57+CB58</f>
        <v>92.92</v>
      </c>
      <c r="CC55" s="34"/>
      <c r="CD55" s="34"/>
      <c r="CE55" s="34"/>
      <c r="CF55" s="34"/>
      <c r="CG55" s="34"/>
      <c r="CH55" s="34"/>
      <c r="CI55" s="34"/>
      <c r="CJ55" s="34"/>
      <c r="CK55" s="34"/>
      <c r="CL55" s="15"/>
      <c r="CM55" s="15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</row>
    <row r="56" spans="1:108" s="13" customFormat="1" ht="44.25" customHeight="1">
      <c r="A56" s="38" t="s">
        <v>197</v>
      </c>
      <c r="B56" s="38"/>
      <c r="C56" s="38"/>
      <c r="D56" s="38"/>
      <c r="E56" s="38"/>
      <c r="F56" s="38"/>
      <c r="G56" s="38"/>
      <c r="H56" s="38"/>
      <c r="I56" s="38"/>
      <c r="J56" s="33" t="s">
        <v>208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4" t="s">
        <v>62</v>
      </c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 t="s">
        <v>213</v>
      </c>
      <c r="BS56" s="34"/>
      <c r="BT56" s="34"/>
      <c r="BU56" s="34"/>
      <c r="BV56" s="34"/>
      <c r="BW56" s="34"/>
      <c r="BX56" s="34"/>
      <c r="BY56" s="34"/>
      <c r="BZ56" s="34"/>
      <c r="CA56" s="34"/>
      <c r="CB56" s="34">
        <v>0.01</v>
      </c>
      <c r="CC56" s="34"/>
      <c r="CD56" s="34"/>
      <c r="CE56" s="34"/>
      <c r="CF56" s="34"/>
      <c r="CG56" s="34"/>
      <c r="CH56" s="34"/>
      <c r="CI56" s="34"/>
      <c r="CJ56" s="34"/>
      <c r="CK56" s="34"/>
      <c r="CL56" s="15"/>
      <c r="CM56" s="15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s="13" customFormat="1" ht="46.5" customHeight="1">
      <c r="A57" s="38" t="s">
        <v>198</v>
      </c>
      <c r="B57" s="38"/>
      <c r="C57" s="38"/>
      <c r="D57" s="38"/>
      <c r="E57" s="38"/>
      <c r="F57" s="38"/>
      <c r="G57" s="38"/>
      <c r="H57" s="38"/>
      <c r="I57" s="38"/>
      <c r="J57" s="33" t="s">
        <v>199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4" t="s">
        <v>62</v>
      </c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 t="s">
        <v>213</v>
      </c>
      <c r="BS57" s="34"/>
      <c r="BT57" s="34"/>
      <c r="BU57" s="34"/>
      <c r="BV57" s="34"/>
      <c r="BW57" s="34"/>
      <c r="BX57" s="34"/>
      <c r="BY57" s="34"/>
      <c r="BZ57" s="34"/>
      <c r="CA57" s="34"/>
      <c r="CB57" s="34">
        <v>84.56</v>
      </c>
      <c r="CC57" s="34"/>
      <c r="CD57" s="34"/>
      <c r="CE57" s="34"/>
      <c r="CF57" s="34"/>
      <c r="CG57" s="34"/>
      <c r="CH57" s="34"/>
      <c r="CI57" s="34"/>
      <c r="CJ57" s="34"/>
      <c r="CK57" s="34"/>
      <c r="CL57" s="15"/>
      <c r="CM57" s="15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</row>
    <row r="58" spans="1:108" s="13" customFormat="1" ht="42" customHeight="1">
      <c r="A58" s="38" t="s">
        <v>204</v>
      </c>
      <c r="B58" s="38"/>
      <c r="C58" s="38"/>
      <c r="D58" s="38"/>
      <c r="E58" s="38"/>
      <c r="F58" s="38"/>
      <c r="G58" s="38"/>
      <c r="H58" s="38"/>
      <c r="I58" s="38"/>
      <c r="J58" s="39" t="s">
        <v>200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4" t="s">
        <v>62</v>
      </c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 t="s">
        <v>213</v>
      </c>
      <c r="BS58" s="34"/>
      <c r="BT58" s="34"/>
      <c r="BU58" s="34"/>
      <c r="BV58" s="34"/>
      <c r="BW58" s="34"/>
      <c r="BX58" s="34"/>
      <c r="BY58" s="34"/>
      <c r="BZ58" s="34"/>
      <c r="CA58" s="34"/>
      <c r="CB58" s="34">
        <v>8.35</v>
      </c>
      <c r="CC58" s="34"/>
      <c r="CD58" s="34"/>
      <c r="CE58" s="34"/>
      <c r="CF58" s="34"/>
      <c r="CG58" s="34"/>
      <c r="CH58" s="34"/>
      <c r="CI58" s="34"/>
      <c r="CJ58" s="34"/>
      <c r="CK58" s="34"/>
      <c r="CL58" s="15"/>
      <c r="CM58" s="15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</row>
    <row r="59" spans="1:108" s="13" customFormat="1" ht="30" customHeight="1">
      <c r="A59" s="38" t="s">
        <v>63</v>
      </c>
      <c r="B59" s="38"/>
      <c r="C59" s="38"/>
      <c r="D59" s="38"/>
      <c r="E59" s="38"/>
      <c r="F59" s="38"/>
      <c r="G59" s="38"/>
      <c r="H59" s="38"/>
      <c r="I59" s="38"/>
      <c r="J59" s="33" t="s">
        <v>110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4" t="s">
        <v>62</v>
      </c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 t="s">
        <v>213</v>
      </c>
      <c r="BS59" s="34"/>
      <c r="BT59" s="34"/>
      <c r="BU59" s="34"/>
      <c r="BV59" s="34"/>
      <c r="BW59" s="34"/>
      <c r="BX59" s="34"/>
      <c r="BY59" s="34"/>
      <c r="BZ59" s="34"/>
      <c r="CA59" s="34"/>
      <c r="CB59" s="34">
        <f>CB60+CB61</f>
        <v>174.2</v>
      </c>
      <c r="CC59" s="34"/>
      <c r="CD59" s="34"/>
      <c r="CE59" s="34"/>
      <c r="CF59" s="34"/>
      <c r="CG59" s="34"/>
      <c r="CH59" s="34"/>
      <c r="CI59" s="34"/>
      <c r="CJ59" s="34"/>
      <c r="CK59" s="34"/>
      <c r="CL59" s="15"/>
      <c r="CM59" s="15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</row>
    <row r="60" spans="1:108" s="13" customFormat="1" ht="30" customHeight="1">
      <c r="A60" s="38" t="s">
        <v>201</v>
      </c>
      <c r="B60" s="38"/>
      <c r="C60" s="38"/>
      <c r="D60" s="38"/>
      <c r="E60" s="38"/>
      <c r="F60" s="38"/>
      <c r="G60" s="38"/>
      <c r="H60" s="38"/>
      <c r="I60" s="38"/>
      <c r="J60" s="33" t="s">
        <v>219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4" t="s">
        <v>62</v>
      </c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 t="s">
        <v>213</v>
      </c>
      <c r="BS60" s="34"/>
      <c r="BT60" s="34"/>
      <c r="BU60" s="34"/>
      <c r="BV60" s="34"/>
      <c r="BW60" s="34"/>
      <c r="BX60" s="34"/>
      <c r="BY60" s="34"/>
      <c r="BZ60" s="34"/>
      <c r="CA60" s="34"/>
      <c r="CB60" s="34">
        <v>77.1</v>
      </c>
      <c r="CC60" s="34"/>
      <c r="CD60" s="34"/>
      <c r="CE60" s="34"/>
      <c r="CF60" s="34"/>
      <c r="CG60" s="34"/>
      <c r="CH60" s="34"/>
      <c r="CI60" s="34"/>
      <c r="CJ60" s="34"/>
      <c r="CK60" s="34"/>
      <c r="CL60" s="15"/>
      <c r="CM60" s="15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</row>
    <row r="61" spans="1:108" s="13" customFormat="1" ht="30" customHeight="1">
      <c r="A61" s="38" t="s">
        <v>202</v>
      </c>
      <c r="B61" s="38"/>
      <c r="C61" s="38"/>
      <c r="D61" s="38"/>
      <c r="E61" s="38"/>
      <c r="F61" s="38"/>
      <c r="G61" s="38"/>
      <c r="H61" s="38"/>
      <c r="I61" s="38"/>
      <c r="J61" s="33" t="s">
        <v>203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4" t="s">
        <v>62</v>
      </c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 t="s">
        <v>213</v>
      </c>
      <c r="BS61" s="34"/>
      <c r="BT61" s="34"/>
      <c r="BU61" s="34"/>
      <c r="BV61" s="34"/>
      <c r="BW61" s="34"/>
      <c r="BX61" s="34"/>
      <c r="BY61" s="34"/>
      <c r="BZ61" s="34"/>
      <c r="CA61" s="34"/>
      <c r="CB61" s="34">
        <v>97.1</v>
      </c>
      <c r="CC61" s="34"/>
      <c r="CD61" s="34"/>
      <c r="CE61" s="34"/>
      <c r="CF61" s="34"/>
      <c r="CG61" s="34"/>
      <c r="CH61" s="34"/>
      <c r="CI61" s="34"/>
      <c r="CJ61" s="34"/>
      <c r="CK61" s="34"/>
      <c r="CL61" s="15"/>
      <c r="CM61" s="15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</row>
    <row r="62" spans="1:108" s="13" customFormat="1" ht="15" customHeight="1">
      <c r="A62" s="38" t="s">
        <v>64</v>
      </c>
      <c r="B62" s="38"/>
      <c r="C62" s="38"/>
      <c r="D62" s="38"/>
      <c r="E62" s="38"/>
      <c r="F62" s="38"/>
      <c r="G62" s="38"/>
      <c r="H62" s="38"/>
      <c r="I62" s="38"/>
      <c r="J62" s="33" t="s">
        <v>111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4" t="s">
        <v>65</v>
      </c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 t="s">
        <v>213</v>
      </c>
      <c r="BS62" s="34"/>
      <c r="BT62" s="34"/>
      <c r="BU62" s="34"/>
      <c r="BV62" s="34"/>
      <c r="BW62" s="34"/>
      <c r="BX62" s="34"/>
      <c r="BY62" s="34"/>
      <c r="BZ62" s="34"/>
      <c r="CA62" s="34"/>
      <c r="CB62" s="34">
        <f>CB63+CB64+CB65</f>
        <v>29.65</v>
      </c>
      <c r="CC62" s="34"/>
      <c r="CD62" s="34"/>
      <c r="CE62" s="34"/>
      <c r="CF62" s="34"/>
      <c r="CG62" s="34"/>
      <c r="CH62" s="34"/>
      <c r="CI62" s="34"/>
      <c r="CJ62" s="34"/>
      <c r="CK62" s="34"/>
      <c r="CL62" s="15"/>
      <c r="CM62" s="15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</row>
    <row r="63" spans="1:108" s="13" customFormat="1" ht="30" customHeight="1">
      <c r="A63" s="38" t="s">
        <v>215</v>
      </c>
      <c r="B63" s="38"/>
      <c r="C63" s="38"/>
      <c r="D63" s="38"/>
      <c r="E63" s="38"/>
      <c r="F63" s="38"/>
      <c r="G63" s="38"/>
      <c r="H63" s="38"/>
      <c r="I63" s="38"/>
      <c r="J63" s="33" t="s">
        <v>221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4" t="s">
        <v>65</v>
      </c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 t="s">
        <v>213</v>
      </c>
      <c r="BS63" s="34"/>
      <c r="BT63" s="34"/>
      <c r="BU63" s="34"/>
      <c r="BV63" s="34"/>
      <c r="BW63" s="34"/>
      <c r="BX63" s="34"/>
      <c r="BY63" s="34"/>
      <c r="BZ63" s="34"/>
      <c r="CA63" s="34"/>
      <c r="CB63" s="34">
        <v>0.01</v>
      </c>
      <c r="CC63" s="34"/>
      <c r="CD63" s="34"/>
      <c r="CE63" s="34"/>
      <c r="CF63" s="34"/>
      <c r="CG63" s="34"/>
      <c r="CH63" s="34"/>
      <c r="CI63" s="34"/>
      <c r="CJ63" s="34"/>
      <c r="CK63" s="34"/>
      <c r="CL63" s="15"/>
      <c r="CM63" s="15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</row>
    <row r="64" spans="1:108" s="13" customFormat="1" ht="30" customHeight="1">
      <c r="A64" s="38" t="s">
        <v>216</v>
      </c>
      <c r="B64" s="38"/>
      <c r="C64" s="38"/>
      <c r="D64" s="38"/>
      <c r="E64" s="38"/>
      <c r="F64" s="38"/>
      <c r="G64" s="38"/>
      <c r="H64" s="38"/>
      <c r="I64" s="38"/>
      <c r="J64" s="33" t="s">
        <v>217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4" t="s">
        <v>65</v>
      </c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 t="s">
        <v>213</v>
      </c>
      <c r="BS64" s="34"/>
      <c r="BT64" s="34"/>
      <c r="BU64" s="34"/>
      <c r="BV64" s="34"/>
      <c r="BW64" s="34"/>
      <c r="BX64" s="34"/>
      <c r="BY64" s="34"/>
      <c r="BZ64" s="34"/>
      <c r="CA64" s="34"/>
      <c r="CB64" s="34">
        <f>23.84+1.02</f>
        <v>24.86</v>
      </c>
      <c r="CC64" s="34"/>
      <c r="CD64" s="34"/>
      <c r="CE64" s="34"/>
      <c r="CF64" s="34"/>
      <c r="CG64" s="34"/>
      <c r="CH64" s="34"/>
      <c r="CI64" s="34"/>
      <c r="CJ64" s="34"/>
      <c r="CK64" s="34"/>
      <c r="CL64" s="15"/>
      <c r="CM64" s="15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</row>
    <row r="65" spans="1:108" s="13" customFormat="1" ht="30" customHeight="1">
      <c r="A65" s="38" t="s">
        <v>220</v>
      </c>
      <c r="B65" s="38"/>
      <c r="C65" s="38"/>
      <c r="D65" s="38"/>
      <c r="E65" s="38"/>
      <c r="F65" s="38"/>
      <c r="G65" s="38"/>
      <c r="H65" s="38"/>
      <c r="I65" s="38"/>
      <c r="J65" s="33" t="s">
        <v>218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4" t="s">
        <v>65</v>
      </c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 t="s">
        <v>213</v>
      </c>
      <c r="BS65" s="34"/>
      <c r="BT65" s="34"/>
      <c r="BU65" s="34"/>
      <c r="BV65" s="34"/>
      <c r="BW65" s="34"/>
      <c r="BX65" s="34"/>
      <c r="BY65" s="34"/>
      <c r="BZ65" s="34"/>
      <c r="CA65" s="34"/>
      <c r="CB65" s="34">
        <f>0.98+3.8</f>
        <v>4.779999999999999</v>
      </c>
      <c r="CC65" s="34"/>
      <c r="CD65" s="34"/>
      <c r="CE65" s="34"/>
      <c r="CF65" s="34"/>
      <c r="CG65" s="34"/>
      <c r="CH65" s="34"/>
      <c r="CI65" s="34"/>
      <c r="CJ65" s="34"/>
      <c r="CK65" s="34"/>
      <c r="CL65" s="15"/>
      <c r="CM65" s="15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</row>
    <row r="66" spans="1:108" s="13" customFormat="1" ht="15" customHeight="1">
      <c r="A66" s="38" t="s">
        <v>66</v>
      </c>
      <c r="B66" s="38"/>
      <c r="C66" s="38"/>
      <c r="D66" s="38"/>
      <c r="E66" s="38"/>
      <c r="F66" s="38"/>
      <c r="G66" s="38"/>
      <c r="H66" s="38"/>
      <c r="I66" s="38"/>
      <c r="J66" s="33" t="s">
        <v>67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4" t="s">
        <v>27</v>
      </c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 t="s">
        <v>213</v>
      </c>
      <c r="BS66" s="34"/>
      <c r="BT66" s="34"/>
      <c r="BU66" s="34"/>
      <c r="BV66" s="34"/>
      <c r="BW66" s="34"/>
      <c r="BX66" s="34"/>
      <c r="BY66" s="34"/>
      <c r="BZ66" s="34"/>
      <c r="CA66" s="34"/>
      <c r="CB66" s="46">
        <f>24.82*100/CB62</f>
        <v>83.70994940978078</v>
      </c>
      <c r="CC66" s="46"/>
      <c r="CD66" s="46"/>
      <c r="CE66" s="46"/>
      <c r="CF66" s="46"/>
      <c r="CG66" s="46"/>
      <c r="CH66" s="46"/>
      <c r="CI66" s="46"/>
      <c r="CJ66" s="46"/>
      <c r="CK66" s="46"/>
      <c r="CL66" s="15"/>
      <c r="CM66" s="15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</row>
    <row r="67" spans="1:108" s="13" customFormat="1" ht="39" customHeight="1">
      <c r="A67" s="38" t="s">
        <v>68</v>
      </c>
      <c r="B67" s="38"/>
      <c r="C67" s="38"/>
      <c r="D67" s="38"/>
      <c r="E67" s="38"/>
      <c r="F67" s="38"/>
      <c r="G67" s="38"/>
      <c r="H67" s="38"/>
      <c r="I67" s="38"/>
      <c r="J67" s="33" t="s">
        <v>69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4" t="s">
        <v>6</v>
      </c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 t="s">
        <v>213</v>
      </c>
      <c r="BS67" s="34"/>
      <c r="BT67" s="34"/>
      <c r="BU67" s="34"/>
      <c r="BV67" s="34"/>
      <c r="BW67" s="34"/>
      <c r="BX67" s="34"/>
      <c r="BY67" s="34"/>
      <c r="BZ67" s="34"/>
      <c r="CA67" s="34"/>
      <c r="CB67" s="46">
        <v>8.47458</v>
      </c>
      <c r="CC67" s="46"/>
      <c r="CD67" s="46"/>
      <c r="CE67" s="46"/>
      <c r="CF67" s="46"/>
      <c r="CG67" s="46"/>
      <c r="CH67" s="46"/>
      <c r="CI67" s="46"/>
      <c r="CJ67" s="46"/>
      <c r="CK67" s="46"/>
      <c r="CL67" s="15"/>
      <c r="CM67" s="15"/>
      <c r="CN67" s="39" t="s">
        <v>229</v>
      </c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</row>
    <row r="68" spans="1:108" s="13" customFormat="1" ht="30" customHeight="1">
      <c r="A68" s="38" t="s">
        <v>70</v>
      </c>
      <c r="B68" s="38"/>
      <c r="C68" s="38"/>
      <c r="D68" s="38"/>
      <c r="E68" s="38"/>
      <c r="F68" s="38"/>
      <c r="G68" s="38"/>
      <c r="H68" s="38"/>
      <c r="I68" s="38"/>
      <c r="J68" s="33" t="s">
        <v>71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4" t="s">
        <v>6</v>
      </c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>
        <v>0</v>
      </c>
      <c r="BS68" s="34"/>
      <c r="BT68" s="34"/>
      <c r="BU68" s="34"/>
      <c r="BV68" s="34"/>
      <c r="BW68" s="34"/>
      <c r="BX68" s="34"/>
      <c r="BY68" s="34"/>
      <c r="BZ68" s="34"/>
      <c r="CA68" s="34"/>
      <c r="CB68" s="34">
        <v>0</v>
      </c>
      <c r="CC68" s="34"/>
      <c r="CD68" s="34"/>
      <c r="CE68" s="34"/>
      <c r="CF68" s="34"/>
      <c r="CG68" s="34"/>
      <c r="CH68" s="34"/>
      <c r="CI68" s="34"/>
      <c r="CJ68" s="34"/>
      <c r="CK68" s="34"/>
      <c r="CL68" s="15"/>
      <c r="CM68" s="15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</row>
    <row r="69" spans="1:108" s="13" customFormat="1" ht="45" customHeight="1">
      <c r="A69" s="38" t="s">
        <v>72</v>
      </c>
      <c r="B69" s="38"/>
      <c r="C69" s="38"/>
      <c r="D69" s="38"/>
      <c r="E69" s="38"/>
      <c r="F69" s="38"/>
      <c r="G69" s="38"/>
      <c r="H69" s="38"/>
      <c r="I69" s="38"/>
      <c r="J69" s="33" t="s">
        <v>73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4" t="s">
        <v>27</v>
      </c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>
        <v>7.49</v>
      </c>
      <c r="BS69" s="34"/>
      <c r="BT69" s="34"/>
      <c r="BU69" s="34"/>
      <c r="BV69" s="34"/>
      <c r="BW69" s="34"/>
      <c r="BX69" s="34"/>
      <c r="BY69" s="34"/>
      <c r="BZ69" s="34"/>
      <c r="CA69" s="34"/>
      <c r="CB69" s="34" t="s">
        <v>28</v>
      </c>
      <c r="CC69" s="34"/>
      <c r="CD69" s="34"/>
      <c r="CE69" s="34"/>
      <c r="CF69" s="34"/>
      <c r="CG69" s="34"/>
      <c r="CH69" s="34"/>
      <c r="CI69" s="34"/>
      <c r="CJ69" s="34"/>
      <c r="CK69" s="34"/>
      <c r="CL69" s="15"/>
      <c r="CM69" s="15"/>
      <c r="CN69" s="27" t="s">
        <v>28</v>
      </c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</row>
    <row r="70" spans="80:89" ht="15" customHeight="1">
      <c r="CB70" s="50"/>
      <c r="CC70" s="50"/>
      <c r="CD70" s="50"/>
      <c r="CE70" s="50"/>
      <c r="CF70" s="50"/>
      <c r="CG70" s="50"/>
      <c r="CH70" s="50"/>
      <c r="CI70" s="50"/>
      <c r="CJ70" s="50"/>
      <c r="CK70" s="50"/>
    </row>
    <row r="71" s="1" customFormat="1" ht="12.75">
      <c r="G71" s="1" t="s">
        <v>18</v>
      </c>
    </row>
    <row r="72" spans="1:108" s="1" customFormat="1" ht="30.75" customHeight="1">
      <c r="A72" s="47" t="s">
        <v>112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</row>
    <row r="73" spans="1:108" s="1" customFormat="1" ht="34.5" customHeight="1">
      <c r="A73" s="47" t="s">
        <v>74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</row>
    <row r="74" spans="1:108" s="1" customFormat="1" ht="34.5" customHeight="1">
      <c r="A74" s="47" t="s">
        <v>75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</row>
    <row r="75" spans="1:108" s="1" customFormat="1" ht="47.25" customHeight="1">
      <c r="A75" s="47" t="s">
        <v>113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</row>
    <row r="76" spans="1:108" s="1" customFormat="1" ht="34.5" customHeight="1">
      <c r="A76" s="47" t="s">
        <v>76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</row>
    <row r="77" ht="3" customHeight="1"/>
  </sheetData>
  <sheetProtection/>
  <mergeCells count="324">
    <mergeCell ref="A64:I64"/>
    <mergeCell ref="J64:BF64"/>
    <mergeCell ref="BG64:BQ64"/>
    <mergeCell ref="BR64:CA64"/>
    <mergeCell ref="CB64:CK64"/>
    <mergeCell ref="CN64:DD64"/>
    <mergeCell ref="CB70:CK70"/>
    <mergeCell ref="A56:I56"/>
    <mergeCell ref="J56:BF56"/>
    <mergeCell ref="BG56:BQ56"/>
    <mergeCell ref="BR56:CA56"/>
    <mergeCell ref="CB56:CK56"/>
    <mergeCell ref="A61:I61"/>
    <mergeCell ref="J61:BF61"/>
    <mergeCell ref="BG61:BQ61"/>
    <mergeCell ref="BR61:CA61"/>
    <mergeCell ref="A65:I65"/>
    <mergeCell ref="J65:BF65"/>
    <mergeCell ref="BG65:BQ65"/>
    <mergeCell ref="BR65:CA65"/>
    <mergeCell ref="CB65:CK65"/>
    <mergeCell ref="CN65:DD65"/>
    <mergeCell ref="A58:I58"/>
    <mergeCell ref="J58:BF58"/>
    <mergeCell ref="BG58:BQ58"/>
    <mergeCell ref="BR58:CA58"/>
    <mergeCell ref="CN58:DD58"/>
    <mergeCell ref="CB58:CK58"/>
    <mergeCell ref="A17:I17"/>
    <mergeCell ref="A15:I16"/>
    <mergeCell ref="A32:I32"/>
    <mergeCell ref="A31:I31"/>
    <mergeCell ref="A21:I21"/>
    <mergeCell ref="A20:I20"/>
    <mergeCell ref="A19:I19"/>
    <mergeCell ref="A18:I18"/>
    <mergeCell ref="A28:I28"/>
    <mergeCell ref="A26:I26"/>
    <mergeCell ref="CB30:CK30"/>
    <mergeCell ref="A33:I33"/>
    <mergeCell ref="J33:BF33"/>
    <mergeCell ref="A43:I43"/>
    <mergeCell ref="A38:I38"/>
    <mergeCell ref="A37:I37"/>
    <mergeCell ref="A36:I36"/>
    <mergeCell ref="A35:I35"/>
    <mergeCell ref="A34:I34"/>
    <mergeCell ref="A41:I41"/>
    <mergeCell ref="A72:DD72"/>
    <mergeCell ref="A73:DD73"/>
    <mergeCell ref="A74:DD74"/>
    <mergeCell ref="A75:DD75"/>
    <mergeCell ref="A76:DD76"/>
    <mergeCell ref="AE11:DD11"/>
    <mergeCell ref="A30:I30"/>
    <mergeCell ref="J30:BF30"/>
    <mergeCell ref="BG30:BQ30"/>
    <mergeCell ref="BR30:CA30"/>
    <mergeCell ref="A68:I68"/>
    <mergeCell ref="J68:BF68"/>
    <mergeCell ref="A69:I69"/>
    <mergeCell ref="J69:BF69"/>
    <mergeCell ref="BG69:BQ69"/>
    <mergeCell ref="BR69:CA69"/>
    <mergeCell ref="BG68:BQ68"/>
    <mergeCell ref="BR68:CA68"/>
    <mergeCell ref="CB66:CK66"/>
    <mergeCell ref="CN66:DD66"/>
    <mergeCell ref="CB67:CK67"/>
    <mergeCell ref="CN67:DD67"/>
    <mergeCell ref="CB69:CK69"/>
    <mergeCell ref="CN69:DD69"/>
    <mergeCell ref="A66:I66"/>
    <mergeCell ref="J66:BF66"/>
    <mergeCell ref="BG66:BQ66"/>
    <mergeCell ref="BR66:CA66"/>
    <mergeCell ref="CB68:CK68"/>
    <mergeCell ref="CN68:DD68"/>
    <mergeCell ref="A67:I67"/>
    <mergeCell ref="J67:BF67"/>
    <mergeCell ref="BG67:BQ67"/>
    <mergeCell ref="BR67:CA67"/>
    <mergeCell ref="A62:I62"/>
    <mergeCell ref="J62:BF62"/>
    <mergeCell ref="A63:I63"/>
    <mergeCell ref="J63:BF63"/>
    <mergeCell ref="BG63:BQ63"/>
    <mergeCell ref="BR63:CA63"/>
    <mergeCell ref="BG62:BQ62"/>
    <mergeCell ref="BR62:CA62"/>
    <mergeCell ref="CB59:CK59"/>
    <mergeCell ref="CN59:DD59"/>
    <mergeCell ref="CB60:CK60"/>
    <mergeCell ref="CN60:DD60"/>
    <mergeCell ref="CB63:CK63"/>
    <mergeCell ref="CN63:DD63"/>
    <mergeCell ref="CB61:CK61"/>
    <mergeCell ref="CN61:DD61"/>
    <mergeCell ref="A59:I59"/>
    <mergeCell ref="J59:BF59"/>
    <mergeCell ref="BG59:BQ59"/>
    <mergeCell ref="BR59:CA59"/>
    <mergeCell ref="CB62:CK62"/>
    <mergeCell ref="CN62:DD62"/>
    <mergeCell ref="A60:I60"/>
    <mergeCell ref="J60:BF60"/>
    <mergeCell ref="BG60:BQ60"/>
    <mergeCell ref="BR60:CA60"/>
    <mergeCell ref="A55:I55"/>
    <mergeCell ref="J55:BF55"/>
    <mergeCell ref="A57:I57"/>
    <mergeCell ref="J57:BF57"/>
    <mergeCell ref="BG57:BQ57"/>
    <mergeCell ref="BR57:CA57"/>
    <mergeCell ref="BG55:BQ55"/>
    <mergeCell ref="BR55:CA55"/>
    <mergeCell ref="CB52:CK52"/>
    <mergeCell ref="CN52:DD52"/>
    <mergeCell ref="CB54:CK54"/>
    <mergeCell ref="CN54:DD54"/>
    <mergeCell ref="CB57:CK57"/>
    <mergeCell ref="CN57:DD57"/>
    <mergeCell ref="CN56:DD56"/>
    <mergeCell ref="CB53:CK53"/>
    <mergeCell ref="CN53:DD53"/>
    <mergeCell ref="A52:I52"/>
    <mergeCell ref="J52:BF52"/>
    <mergeCell ref="BG52:BQ52"/>
    <mergeCell ref="BR52:CA52"/>
    <mergeCell ref="CB55:CK55"/>
    <mergeCell ref="CN55:DD55"/>
    <mergeCell ref="A54:I54"/>
    <mergeCell ref="J54:BF54"/>
    <mergeCell ref="BG54:BQ54"/>
    <mergeCell ref="BR54:CA54"/>
    <mergeCell ref="A50:I50"/>
    <mergeCell ref="J50:BF50"/>
    <mergeCell ref="A51:I51"/>
    <mergeCell ref="J51:BF51"/>
    <mergeCell ref="BG51:BQ51"/>
    <mergeCell ref="BR51:CA51"/>
    <mergeCell ref="BG50:BQ50"/>
    <mergeCell ref="BR50:CA50"/>
    <mergeCell ref="CB48:CK48"/>
    <mergeCell ref="CB49:CK49"/>
    <mergeCell ref="CN49:DD49"/>
    <mergeCell ref="CB51:CK51"/>
    <mergeCell ref="CN51:DD51"/>
    <mergeCell ref="CN47:DD48"/>
    <mergeCell ref="A48:I48"/>
    <mergeCell ref="J48:BF48"/>
    <mergeCell ref="BG48:BQ48"/>
    <mergeCell ref="BR48:CA48"/>
    <mergeCell ref="CB50:CK50"/>
    <mergeCell ref="CN50:DD50"/>
    <mergeCell ref="A49:I49"/>
    <mergeCell ref="J49:BF49"/>
    <mergeCell ref="BG49:BQ49"/>
    <mergeCell ref="BR49:CA49"/>
    <mergeCell ref="A46:I46"/>
    <mergeCell ref="J46:BF46"/>
    <mergeCell ref="A47:I47"/>
    <mergeCell ref="J47:BF47"/>
    <mergeCell ref="BG47:BQ47"/>
    <mergeCell ref="BR47:CA47"/>
    <mergeCell ref="BG46:BQ46"/>
    <mergeCell ref="BR46:CA46"/>
    <mergeCell ref="CB44:CK44"/>
    <mergeCell ref="CN44:DD44"/>
    <mergeCell ref="CB45:CK45"/>
    <mergeCell ref="CN45:DD45"/>
    <mergeCell ref="CB47:CK47"/>
    <mergeCell ref="A44:I44"/>
    <mergeCell ref="J44:BF44"/>
    <mergeCell ref="BG44:BQ44"/>
    <mergeCell ref="BR44:CA44"/>
    <mergeCell ref="CB46:CK46"/>
    <mergeCell ref="CN46:DD46"/>
    <mergeCell ref="A45:I45"/>
    <mergeCell ref="J45:BF45"/>
    <mergeCell ref="BG45:BQ45"/>
    <mergeCell ref="BR45:CA45"/>
    <mergeCell ref="CB43:CK43"/>
    <mergeCell ref="CN43:DD43"/>
    <mergeCell ref="J43:BF43"/>
    <mergeCell ref="BG43:BQ43"/>
    <mergeCell ref="BR43:CA43"/>
    <mergeCell ref="J41:BF41"/>
    <mergeCell ref="A42:I42"/>
    <mergeCell ref="J42:BF42"/>
    <mergeCell ref="BG42:BQ42"/>
    <mergeCell ref="BR42:CA42"/>
    <mergeCell ref="BG41:BQ41"/>
    <mergeCell ref="BR41:CA41"/>
    <mergeCell ref="CB39:CK39"/>
    <mergeCell ref="CN39:DD39"/>
    <mergeCell ref="CB40:CK40"/>
    <mergeCell ref="CN40:DD40"/>
    <mergeCell ref="CB42:CK42"/>
    <mergeCell ref="CN42:DD42"/>
    <mergeCell ref="A39:I39"/>
    <mergeCell ref="J39:BF39"/>
    <mergeCell ref="BG39:BQ39"/>
    <mergeCell ref="BR39:CA39"/>
    <mergeCell ref="CB41:CK41"/>
    <mergeCell ref="CN41:DD41"/>
    <mergeCell ref="A40:I40"/>
    <mergeCell ref="J40:BF40"/>
    <mergeCell ref="BG40:BQ40"/>
    <mergeCell ref="BR40:CA40"/>
    <mergeCell ref="CB38:CK38"/>
    <mergeCell ref="CN38:DD38"/>
    <mergeCell ref="J37:BF37"/>
    <mergeCell ref="J38:BF38"/>
    <mergeCell ref="BG38:BQ38"/>
    <mergeCell ref="BR38:CA38"/>
    <mergeCell ref="BG37:BQ37"/>
    <mergeCell ref="BR37:CA37"/>
    <mergeCell ref="CB37:CK37"/>
    <mergeCell ref="CN37:DD37"/>
    <mergeCell ref="J36:BF36"/>
    <mergeCell ref="BG36:BQ36"/>
    <mergeCell ref="BR36:CA36"/>
    <mergeCell ref="CB36:CK36"/>
    <mergeCell ref="CN36:DD36"/>
    <mergeCell ref="CB33:CK33"/>
    <mergeCell ref="J35:BF35"/>
    <mergeCell ref="BG35:BQ35"/>
    <mergeCell ref="BR35:CA35"/>
    <mergeCell ref="CB35:CK35"/>
    <mergeCell ref="CB32:CK32"/>
    <mergeCell ref="J34:BF34"/>
    <mergeCell ref="BG34:BQ34"/>
    <mergeCell ref="BR34:CA34"/>
    <mergeCell ref="CB34:CK34"/>
    <mergeCell ref="BG33:BQ33"/>
    <mergeCell ref="BR33:CA33"/>
    <mergeCell ref="CB29:CK29"/>
    <mergeCell ref="J28:BF28"/>
    <mergeCell ref="J26:BF26"/>
    <mergeCell ref="CB31:CK31"/>
    <mergeCell ref="J32:BF32"/>
    <mergeCell ref="J31:BF31"/>
    <mergeCell ref="BG31:BQ31"/>
    <mergeCell ref="BR31:CA31"/>
    <mergeCell ref="BG32:BQ32"/>
    <mergeCell ref="BR32:CA32"/>
    <mergeCell ref="A29:I29"/>
    <mergeCell ref="J29:BF29"/>
    <mergeCell ref="BG29:BQ29"/>
    <mergeCell ref="BR29:CA29"/>
    <mergeCell ref="BG28:BQ28"/>
    <mergeCell ref="BR28:CA28"/>
    <mergeCell ref="CB28:CK28"/>
    <mergeCell ref="A27:I27"/>
    <mergeCell ref="J27:BF27"/>
    <mergeCell ref="BG27:BQ27"/>
    <mergeCell ref="BR27:CA27"/>
    <mergeCell ref="CB26:CK26"/>
    <mergeCell ref="CB27:CK27"/>
    <mergeCell ref="A22:I22"/>
    <mergeCell ref="J22:BF22"/>
    <mergeCell ref="BG22:BQ22"/>
    <mergeCell ref="A24:I24"/>
    <mergeCell ref="J24:BF24"/>
    <mergeCell ref="A25:I25"/>
    <mergeCell ref="J25:BF25"/>
    <mergeCell ref="BG25:BQ25"/>
    <mergeCell ref="BG24:BQ24"/>
    <mergeCell ref="CB23:CK23"/>
    <mergeCell ref="CB25:CK25"/>
    <mergeCell ref="A53:I53"/>
    <mergeCell ref="J53:BF53"/>
    <mergeCell ref="BG53:BQ53"/>
    <mergeCell ref="BR53:CA53"/>
    <mergeCell ref="BR25:CA25"/>
    <mergeCell ref="BR24:CA24"/>
    <mergeCell ref="BG26:BQ26"/>
    <mergeCell ref="BR26:CA26"/>
    <mergeCell ref="BG20:BQ20"/>
    <mergeCell ref="BR20:CA20"/>
    <mergeCell ref="CB20:CK20"/>
    <mergeCell ref="BR22:CA22"/>
    <mergeCell ref="CB24:CK24"/>
    <mergeCell ref="A23:I23"/>
    <mergeCell ref="J23:BF23"/>
    <mergeCell ref="BG23:BQ23"/>
    <mergeCell ref="BR23:CA23"/>
    <mergeCell ref="CB22:CK22"/>
    <mergeCell ref="CN17:DD17"/>
    <mergeCell ref="J18:BF18"/>
    <mergeCell ref="BG18:BQ18"/>
    <mergeCell ref="BR18:CA18"/>
    <mergeCell ref="CB18:CK18"/>
    <mergeCell ref="CB21:CK21"/>
    <mergeCell ref="J20:BF20"/>
    <mergeCell ref="J21:BF21"/>
    <mergeCell ref="BG21:BQ21"/>
    <mergeCell ref="BR21:CA21"/>
    <mergeCell ref="J17:BF17"/>
    <mergeCell ref="BG17:BQ17"/>
    <mergeCell ref="BR17:CA17"/>
    <mergeCell ref="CB17:CK17"/>
    <mergeCell ref="J19:BF19"/>
    <mergeCell ref="BG19:BQ19"/>
    <mergeCell ref="BR19:CA19"/>
    <mergeCell ref="CB19:CK19"/>
    <mergeCell ref="BG15:BQ16"/>
    <mergeCell ref="BR15:CK15"/>
    <mergeCell ref="J12:BF12"/>
    <mergeCell ref="J13:BF13"/>
    <mergeCell ref="CN15:DD16"/>
    <mergeCell ref="BR16:CA16"/>
    <mergeCell ref="CB16:CK16"/>
    <mergeCell ref="CN18:DD34"/>
    <mergeCell ref="CN35:DD35"/>
    <mergeCell ref="A9:DD9"/>
    <mergeCell ref="CL15:CL16"/>
    <mergeCell ref="CM15:CM16"/>
    <mergeCell ref="A5:DD5"/>
    <mergeCell ref="A6:DD6"/>
    <mergeCell ref="A7:DD7"/>
    <mergeCell ref="A8:DD8"/>
    <mergeCell ref="J15:BF16"/>
  </mergeCells>
  <printOptions/>
  <pageMargins left="0.7874015748031497" right="0.12" top="0.21" bottom="0.17" header="0.16" footer="0.15"/>
  <pageSetup horizontalDpi="600" verticalDpi="600" orientation="portrait" paperSize="9" scale="7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G79"/>
  <sheetViews>
    <sheetView view="pageBreakPreview" zoomScale="110" zoomScaleSheetLayoutView="110" zoomScalePageLayoutView="0" workbookViewId="0" topLeftCell="A70">
      <selection activeCell="CD19" sqref="CD19:CM19"/>
    </sheetView>
  </sheetViews>
  <sheetFormatPr defaultColWidth="0.875" defaultRowHeight="15" customHeight="1"/>
  <cols>
    <col min="1" max="20" width="0.875" style="2" customWidth="1"/>
    <col min="21" max="21" width="2.00390625" style="2" customWidth="1"/>
    <col min="22" max="91" width="0.875" style="2" customWidth="1"/>
    <col min="92" max="92" width="7.375" style="2" customWidth="1"/>
    <col min="93" max="93" width="14.75390625" style="2" customWidth="1"/>
    <col min="94" max="109" width="0.875" style="2" customWidth="1"/>
    <col min="110" max="110" width="37.75390625" style="2" customWidth="1"/>
    <col min="111" max="111" width="44.125" style="2" customWidth="1"/>
    <col min="112" max="16384" width="0.875" style="2" customWidth="1"/>
  </cols>
  <sheetData>
    <row r="1" s="1" customFormat="1" ht="12" customHeight="1">
      <c r="BO1" s="1" t="s">
        <v>164</v>
      </c>
    </row>
    <row r="2" s="1" customFormat="1" ht="12" customHeight="1">
      <c r="BO2" s="1" t="s">
        <v>31</v>
      </c>
    </row>
    <row r="3" s="1" customFormat="1" ht="12" customHeight="1">
      <c r="BO3" s="1" t="s">
        <v>32</v>
      </c>
    </row>
    <row r="4" ht="21" customHeight="1"/>
    <row r="5" spans="1:110" s="3" customFormat="1" ht="14.25" customHeight="1">
      <c r="A5" s="28" t="s">
        <v>163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</row>
    <row r="6" spans="1:110" s="3" customFormat="1" ht="14.25" customHeight="1">
      <c r="A6" s="28" t="s">
        <v>162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</row>
    <row r="7" spans="1:110" s="3" customFormat="1" ht="14.25" customHeight="1">
      <c r="A7" s="28" t="s">
        <v>161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</row>
    <row r="8" spans="1:110" s="3" customFormat="1" ht="14.25" customHeight="1">
      <c r="A8" s="28" t="s">
        <v>160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</row>
    <row r="9" spans="1:110" s="3" customFormat="1" ht="14.25" customHeight="1">
      <c r="A9" s="28" t="s">
        <v>222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</row>
    <row r="10" ht="21" customHeight="1"/>
    <row r="11" spans="3:87" ht="15">
      <c r="C11" s="4" t="s">
        <v>159</v>
      </c>
      <c r="D11" s="4"/>
      <c r="AG11" s="49" t="s">
        <v>115</v>
      </c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</row>
    <row r="12" spans="3:66" ht="15">
      <c r="C12" s="4" t="s">
        <v>33</v>
      </c>
      <c r="D12" s="4"/>
      <c r="J12" s="31" t="s">
        <v>116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6" ht="15">
      <c r="C13" s="4" t="s">
        <v>34</v>
      </c>
      <c r="D13" s="4"/>
      <c r="J13" s="32" t="s">
        <v>117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</row>
    <row r="14" spans="3:61" ht="15">
      <c r="C14" s="4" t="s">
        <v>158</v>
      </c>
      <c r="D14" s="4"/>
      <c r="AQ14" s="95" t="s">
        <v>165</v>
      </c>
      <c r="AR14" s="95"/>
      <c r="AS14" s="95"/>
      <c r="AT14" s="95"/>
      <c r="AU14" s="95"/>
      <c r="AV14" s="95"/>
      <c r="AW14" s="95"/>
      <c r="AX14" s="95"/>
      <c r="AY14" s="96" t="s">
        <v>157</v>
      </c>
      <c r="AZ14" s="96"/>
      <c r="BA14" s="95" t="s">
        <v>166</v>
      </c>
      <c r="BB14" s="95"/>
      <c r="BC14" s="95"/>
      <c r="BD14" s="95"/>
      <c r="BE14" s="95"/>
      <c r="BF14" s="95"/>
      <c r="BG14" s="95"/>
      <c r="BH14" s="95"/>
      <c r="BI14" s="2" t="s">
        <v>156</v>
      </c>
    </row>
    <row r="16" spans="1:110" s="6" customFormat="1" ht="13.5">
      <c r="A16" s="86" t="s">
        <v>30</v>
      </c>
      <c r="B16" s="87"/>
      <c r="C16" s="87"/>
      <c r="D16" s="87"/>
      <c r="E16" s="87"/>
      <c r="F16" s="87"/>
      <c r="G16" s="87"/>
      <c r="H16" s="87"/>
      <c r="I16" s="88"/>
      <c r="J16" s="102" t="s">
        <v>0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8"/>
      <c r="BI16" s="86" t="s">
        <v>35</v>
      </c>
      <c r="BJ16" s="87"/>
      <c r="BK16" s="87"/>
      <c r="BL16" s="87"/>
      <c r="BM16" s="87"/>
      <c r="BN16" s="87"/>
      <c r="BO16" s="87"/>
      <c r="BP16" s="87"/>
      <c r="BQ16" s="87"/>
      <c r="BR16" s="87"/>
      <c r="BS16" s="88"/>
      <c r="BT16" s="77" t="s">
        <v>1</v>
      </c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9"/>
      <c r="CN16" s="29" t="s">
        <v>225</v>
      </c>
      <c r="CO16" s="29" t="s">
        <v>27</v>
      </c>
      <c r="CP16" s="86" t="s">
        <v>4</v>
      </c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</row>
    <row r="17" spans="1:110" s="6" customFormat="1" ht="13.5">
      <c r="A17" s="89"/>
      <c r="B17" s="90"/>
      <c r="C17" s="90"/>
      <c r="D17" s="90"/>
      <c r="E17" s="90"/>
      <c r="F17" s="90"/>
      <c r="G17" s="90"/>
      <c r="H17" s="90"/>
      <c r="I17" s="91"/>
      <c r="J17" s="89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1"/>
      <c r="BI17" s="89"/>
      <c r="BJ17" s="90"/>
      <c r="BK17" s="90"/>
      <c r="BL17" s="90"/>
      <c r="BM17" s="90"/>
      <c r="BN17" s="90"/>
      <c r="BO17" s="90"/>
      <c r="BP17" s="90"/>
      <c r="BQ17" s="90"/>
      <c r="BR17" s="90"/>
      <c r="BS17" s="91"/>
      <c r="BT17" s="77" t="s">
        <v>2</v>
      </c>
      <c r="BU17" s="78"/>
      <c r="BV17" s="78"/>
      <c r="BW17" s="78"/>
      <c r="BX17" s="78"/>
      <c r="BY17" s="78"/>
      <c r="BZ17" s="78"/>
      <c r="CA17" s="78"/>
      <c r="CB17" s="78"/>
      <c r="CC17" s="79"/>
      <c r="CD17" s="77" t="s">
        <v>3</v>
      </c>
      <c r="CE17" s="78"/>
      <c r="CF17" s="78"/>
      <c r="CG17" s="78"/>
      <c r="CH17" s="78"/>
      <c r="CI17" s="78"/>
      <c r="CJ17" s="78"/>
      <c r="CK17" s="78"/>
      <c r="CL17" s="78"/>
      <c r="CM17" s="79"/>
      <c r="CN17" s="29"/>
      <c r="CO17" s="29"/>
      <c r="CP17" s="99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1"/>
    </row>
    <row r="18" spans="1:110" s="6" customFormat="1" ht="15" customHeight="1">
      <c r="A18" s="73" t="s">
        <v>5</v>
      </c>
      <c r="B18" s="74"/>
      <c r="C18" s="74"/>
      <c r="D18" s="74"/>
      <c r="E18" s="74"/>
      <c r="F18" s="74"/>
      <c r="G18" s="74"/>
      <c r="H18" s="74"/>
      <c r="I18" s="75"/>
      <c r="J18" s="5"/>
      <c r="K18" s="76" t="s">
        <v>36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"/>
      <c r="BI18" s="77" t="s">
        <v>28</v>
      </c>
      <c r="BJ18" s="78"/>
      <c r="BK18" s="78"/>
      <c r="BL18" s="78"/>
      <c r="BM18" s="78"/>
      <c r="BN18" s="78"/>
      <c r="BO18" s="78"/>
      <c r="BP18" s="78"/>
      <c r="BQ18" s="78"/>
      <c r="BR18" s="78"/>
      <c r="BS18" s="79"/>
      <c r="BT18" s="77" t="s">
        <v>28</v>
      </c>
      <c r="BU18" s="78"/>
      <c r="BV18" s="78"/>
      <c r="BW18" s="78"/>
      <c r="BX18" s="78"/>
      <c r="BY18" s="78"/>
      <c r="BZ18" s="78"/>
      <c r="CA18" s="78"/>
      <c r="CB18" s="78"/>
      <c r="CC18" s="79"/>
      <c r="CD18" s="77" t="s">
        <v>28</v>
      </c>
      <c r="CE18" s="78"/>
      <c r="CF18" s="78"/>
      <c r="CG18" s="78"/>
      <c r="CH18" s="78"/>
      <c r="CI18" s="78"/>
      <c r="CJ18" s="78"/>
      <c r="CK18" s="78"/>
      <c r="CL18" s="78"/>
      <c r="CM18" s="79"/>
      <c r="CN18" s="14"/>
      <c r="CO18" s="14"/>
      <c r="CP18" s="92" t="s">
        <v>28</v>
      </c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4"/>
    </row>
    <row r="19" spans="1:111" s="13" customFormat="1" ht="30" customHeight="1">
      <c r="A19" s="57" t="s">
        <v>7</v>
      </c>
      <c r="B19" s="58"/>
      <c r="C19" s="58"/>
      <c r="D19" s="58"/>
      <c r="E19" s="58"/>
      <c r="F19" s="58"/>
      <c r="G19" s="58"/>
      <c r="H19" s="58"/>
      <c r="I19" s="59"/>
      <c r="J19" s="20"/>
      <c r="K19" s="60" t="s">
        <v>37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21"/>
      <c r="BI19" s="51" t="s">
        <v>6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3"/>
      <c r="BT19" s="51">
        <f>BT20+BT34</f>
        <v>16653.71</v>
      </c>
      <c r="BU19" s="52"/>
      <c r="BV19" s="52"/>
      <c r="BW19" s="52"/>
      <c r="BX19" s="52"/>
      <c r="BY19" s="52"/>
      <c r="BZ19" s="52"/>
      <c r="CA19" s="52"/>
      <c r="CB19" s="52"/>
      <c r="CC19" s="53"/>
      <c r="CD19" s="83">
        <f>CD20+CD34+CD48</f>
        <v>27921.489999999994</v>
      </c>
      <c r="CE19" s="84"/>
      <c r="CF19" s="84"/>
      <c r="CG19" s="84"/>
      <c r="CH19" s="84"/>
      <c r="CI19" s="84"/>
      <c r="CJ19" s="84"/>
      <c r="CK19" s="84"/>
      <c r="CL19" s="84"/>
      <c r="CM19" s="85"/>
      <c r="CN19" s="15">
        <f>BT19-CD19</f>
        <v>-11267.779999999995</v>
      </c>
      <c r="CO19" s="22">
        <f>CN19*100/BT19</f>
        <v>-67.65927832296825</v>
      </c>
      <c r="CP19" s="40" t="s">
        <v>235</v>
      </c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2"/>
      <c r="DG19" s="13" t="e">
        <f>CD19-#REF!</f>
        <v>#REF!</v>
      </c>
    </row>
    <row r="20" spans="1:110" s="13" customFormat="1" ht="30" customHeight="1">
      <c r="A20" s="57" t="s">
        <v>8</v>
      </c>
      <c r="B20" s="58"/>
      <c r="C20" s="58"/>
      <c r="D20" s="58"/>
      <c r="E20" s="58"/>
      <c r="F20" s="58"/>
      <c r="G20" s="58"/>
      <c r="H20" s="58"/>
      <c r="I20" s="59"/>
      <c r="J20" s="20"/>
      <c r="K20" s="60" t="s">
        <v>155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21"/>
      <c r="BI20" s="51" t="s">
        <v>6</v>
      </c>
      <c r="BJ20" s="52"/>
      <c r="BK20" s="52"/>
      <c r="BL20" s="52"/>
      <c r="BM20" s="52"/>
      <c r="BN20" s="52"/>
      <c r="BO20" s="52"/>
      <c r="BP20" s="52"/>
      <c r="BQ20" s="52"/>
      <c r="BR20" s="52"/>
      <c r="BS20" s="53"/>
      <c r="BT20" s="51">
        <f>BT21+BT26+BT28+BT32+BT33</f>
        <v>6818.219999999999</v>
      </c>
      <c r="BU20" s="52"/>
      <c r="BV20" s="52"/>
      <c r="BW20" s="52"/>
      <c r="BX20" s="52"/>
      <c r="BY20" s="52"/>
      <c r="BZ20" s="52"/>
      <c r="CA20" s="52"/>
      <c r="CB20" s="52"/>
      <c r="CC20" s="53"/>
      <c r="CD20" s="51">
        <f>CD21+CD26+CD28+CD32+CD33</f>
        <v>9906.119999999999</v>
      </c>
      <c r="CE20" s="52"/>
      <c r="CF20" s="52"/>
      <c r="CG20" s="52"/>
      <c r="CH20" s="52"/>
      <c r="CI20" s="52"/>
      <c r="CJ20" s="52"/>
      <c r="CK20" s="52"/>
      <c r="CL20" s="52"/>
      <c r="CM20" s="53"/>
      <c r="CN20" s="15">
        <f aca="true" t="shared" si="0" ref="CN20:CN69">BT20-CD20</f>
        <v>-3087.8999999999996</v>
      </c>
      <c r="CO20" s="22">
        <f aca="true" t="shared" si="1" ref="CO20:CO69">CN20*100/BT20</f>
        <v>-45.28894638190026</v>
      </c>
      <c r="CP20" s="104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6"/>
    </row>
    <row r="21" spans="1:110" s="13" customFormat="1" ht="15" customHeight="1">
      <c r="A21" s="57" t="s">
        <v>9</v>
      </c>
      <c r="B21" s="58"/>
      <c r="C21" s="58"/>
      <c r="D21" s="58"/>
      <c r="E21" s="58"/>
      <c r="F21" s="58"/>
      <c r="G21" s="58"/>
      <c r="H21" s="58"/>
      <c r="I21" s="59"/>
      <c r="J21" s="20"/>
      <c r="K21" s="60" t="s">
        <v>10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21"/>
      <c r="BI21" s="51" t="s">
        <v>6</v>
      </c>
      <c r="BJ21" s="52"/>
      <c r="BK21" s="52"/>
      <c r="BL21" s="52"/>
      <c r="BM21" s="52"/>
      <c r="BN21" s="52"/>
      <c r="BO21" s="52"/>
      <c r="BP21" s="52"/>
      <c r="BQ21" s="52"/>
      <c r="BR21" s="52"/>
      <c r="BS21" s="53"/>
      <c r="BT21" s="51">
        <f>BT22+BT23+BT24</f>
        <v>2080.85</v>
      </c>
      <c r="BU21" s="52"/>
      <c r="BV21" s="52"/>
      <c r="BW21" s="52"/>
      <c r="BX21" s="52"/>
      <c r="BY21" s="52"/>
      <c r="BZ21" s="52"/>
      <c r="CA21" s="52"/>
      <c r="CB21" s="52"/>
      <c r="CC21" s="53"/>
      <c r="CD21" s="51">
        <f>CD22+CD23+CD24</f>
        <v>5522.54</v>
      </c>
      <c r="CE21" s="52"/>
      <c r="CF21" s="52"/>
      <c r="CG21" s="52"/>
      <c r="CH21" s="52"/>
      <c r="CI21" s="52"/>
      <c r="CJ21" s="52"/>
      <c r="CK21" s="52"/>
      <c r="CL21" s="52"/>
      <c r="CM21" s="53"/>
      <c r="CN21" s="15">
        <f t="shared" si="0"/>
        <v>-3441.69</v>
      </c>
      <c r="CO21" s="22">
        <f t="shared" si="1"/>
        <v>-165.39827474349426</v>
      </c>
      <c r="CP21" s="104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6"/>
    </row>
    <row r="22" spans="1:110" s="13" customFormat="1" ht="30" customHeight="1">
      <c r="A22" s="57" t="s">
        <v>12</v>
      </c>
      <c r="B22" s="58"/>
      <c r="C22" s="58"/>
      <c r="D22" s="58"/>
      <c r="E22" s="58"/>
      <c r="F22" s="58"/>
      <c r="G22" s="58"/>
      <c r="H22" s="58"/>
      <c r="I22" s="59"/>
      <c r="J22" s="20"/>
      <c r="K22" s="60" t="s">
        <v>114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21"/>
      <c r="BI22" s="51" t="s">
        <v>6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3"/>
      <c r="BT22" s="51">
        <v>420.62</v>
      </c>
      <c r="BU22" s="52"/>
      <c r="BV22" s="52"/>
      <c r="BW22" s="52"/>
      <c r="BX22" s="52"/>
      <c r="BY22" s="52"/>
      <c r="BZ22" s="52"/>
      <c r="CA22" s="52"/>
      <c r="CB22" s="52"/>
      <c r="CC22" s="53"/>
      <c r="CD22" s="51">
        <v>3703.91</v>
      </c>
      <c r="CE22" s="52"/>
      <c r="CF22" s="52"/>
      <c r="CG22" s="52"/>
      <c r="CH22" s="52"/>
      <c r="CI22" s="52"/>
      <c r="CJ22" s="52"/>
      <c r="CK22" s="52"/>
      <c r="CL22" s="52"/>
      <c r="CM22" s="53"/>
      <c r="CN22" s="15">
        <f t="shared" si="0"/>
        <v>-3283.29</v>
      </c>
      <c r="CO22" s="22">
        <f t="shared" si="1"/>
        <v>-780.5834244686415</v>
      </c>
      <c r="CP22" s="43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5"/>
    </row>
    <row r="23" spans="1:110" s="13" customFormat="1" ht="15" customHeight="1">
      <c r="A23" s="57" t="s">
        <v>38</v>
      </c>
      <c r="B23" s="58"/>
      <c r="C23" s="58"/>
      <c r="D23" s="58"/>
      <c r="E23" s="58"/>
      <c r="F23" s="58"/>
      <c r="G23" s="58"/>
      <c r="H23" s="58"/>
      <c r="I23" s="59"/>
      <c r="J23" s="20"/>
      <c r="K23" s="60" t="s">
        <v>39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21"/>
      <c r="BI23" s="51" t="s">
        <v>6</v>
      </c>
      <c r="BJ23" s="52"/>
      <c r="BK23" s="52"/>
      <c r="BL23" s="52"/>
      <c r="BM23" s="52"/>
      <c r="BN23" s="52"/>
      <c r="BO23" s="52"/>
      <c r="BP23" s="52"/>
      <c r="BQ23" s="52"/>
      <c r="BR23" s="52"/>
      <c r="BS23" s="53"/>
      <c r="BT23" s="51">
        <v>0</v>
      </c>
      <c r="BU23" s="52"/>
      <c r="BV23" s="52"/>
      <c r="BW23" s="52"/>
      <c r="BX23" s="52"/>
      <c r="BY23" s="52"/>
      <c r="BZ23" s="52"/>
      <c r="CA23" s="52"/>
      <c r="CB23" s="52"/>
      <c r="CC23" s="53"/>
      <c r="CD23" s="51">
        <v>0</v>
      </c>
      <c r="CE23" s="52"/>
      <c r="CF23" s="52"/>
      <c r="CG23" s="52"/>
      <c r="CH23" s="52"/>
      <c r="CI23" s="52"/>
      <c r="CJ23" s="52"/>
      <c r="CK23" s="52"/>
      <c r="CL23" s="52"/>
      <c r="CM23" s="53"/>
      <c r="CN23" s="15">
        <f t="shared" si="0"/>
        <v>0</v>
      </c>
      <c r="CO23" s="22"/>
      <c r="CP23" s="54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6"/>
    </row>
    <row r="24" spans="1:110" s="13" customFormat="1" ht="58.5" customHeight="1">
      <c r="A24" s="57" t="s">
        <v>40</v>
      </c>
      <c r="B24" s="58"/>
      <c r="C24" s="58"/>
      <c r="D24" s="58"/>
      <c r="E24" s="58"/>
      <c r="F24" s="58"/>
      <c r="G24" s="58"/>
      <c r="H24" s="58"/>
      <c r="I24" s="59"/>
      <c r="J24" s="20"/>
      <c r="K24" s="60" t="s">
        <v>41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21"/>
      <c r="BI24" s="51" t="s">
        <v>6</v>
      </c>
      <c r="BJ24" s="52"/>
      <c r="BK24" s="52"/>
      <c r="BL24" s="52"/>
      <c r="BM24" s="52"/>
      <c r="BN24" s="52"/>
      <c r="BO24" s="52"/>
      <c r="BP24" s="52"/>
      <c r="BQ24" s="52"/>
      <c r="BR24" s="52"/>
      <c r="BS24" s="53"/>
      <c r="BT24" s="51">
        <v>1660.23</v>
      </c>
      <c r="BU24" s="52"/>
      <c r="BV24" s="52"/>
      <c r="BW24" s="52"/>
      <c r="BX24" s="52"/>
      <c r="BY24" s="52"/>
      <c r="BZ24" s="52"/>
      <c r="CA24" s="52"/>
      <c r="CB24" s="52"/>
      <c r="CC24" s="53"/>
      <c r="CD24" s="51">
        <v>1818.63</v>
      </c>
      <c r="CE24" s="52"/>
      <c r="CF24" s="52"/>
      <c r="CG24" s="52"/>
      <c r="CH24" s="52"/>
      <c r="CI24" s="52"/>
      <c r="CJ24" s="52"/>
      <c r="CK24" s="52"/>
      <c r="CL24" s="52"/>
      <c r="CM24" s="53"/>
      <c r="CN24" s="15">
        <f t="shared" si="0"/>
        <v>-158.4000000000001</v>
      </c>
      <c r="CO24" s="23">
        <f t="shared" si="1"/>
        <v>-9.54084675014908</v>
      </c>
      <c r="CP24" s="54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6"/>
    </row>
    <row r="25" spans="1:110" s="13" customFormat="1" ht="15" customHeight="1">
      <c r="A25" s="57" t="s">
        <v>42</v>
      </c>
      <c r="B25" s="58"/>
      <c r="C25" s="58"/>
      <c r="D25" s="58"/>
      <c r="E25" s="58"/>
      <c r="F25" s="58"/>
      <c r="G25" s="58"/>
      <c r="H25" s="58"/>
      <c r="I25" s="59"/>
      <c r="J25" s="20"/>
      <c r="K25" s="60" t="s">
        <v>13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21"/>
      <c r="BI25" s="51" t="s">
        <v>6</v>
      </c>
      <c r="BJ25" s="52"/>
      <c r="BK25" s="52"/>
      <c r="BL25" s="52"/>
      <c r="BM25" s="52"/>
      <c r="BN25" s="52"/>
      <c r="BO25" s="52"/>
      <c r="BP25" s="52"/>
      <c r="BQ25" s="52"/>
      <c r="BR25" s="52"/>
      <c r="BS25" s="53"/>
      <c r="BT25" s="51">
        <f>BT24</f>
        <v>1660.23</v>
      </c>
      <c r="BU25" s="52"/>
      <c r="BV25" s="52"/>
      <c r="BW25" s="52"/>
      <c r="BX25" s="52"/>
      <c r="BY25" s="52"/>
      <c r="BZ25" s="52"/>
      <c r="CA25" s="52"/>
      <c r="CB25" s="52"/>
      <c r="CC25" s="53"/>
      <c r="CD25" s="51">
        <f>CD24</f>
        <v>1818.63</v>
      </c>
      <c r="CE25" s="52"/>
      <c r="CF25" s="52"/>
      <c r="CG25" s="52"/>
      <c r="CH25" s="52"/>
      <c r="CI25" s="52"/>
      <c r="CJ25" s="52"/>
      <c r="CK25" s="52"/>
      <c r="CL25" s="52"/>
      <c r="CM25" s="53"/>
      <c r="CN25" s="15">
        <f t="shared" si="0"/>
        <v>-158.4000000000001</v>
      </c>
      <c r="CO25" s="22"/>
      <c r="CP25" s="54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6"/>
    </row>
    <row r="26" spans="1:110" s="13" customFormat="1" ht="52.5" customHeight="1">
      <c r="A26" s="57" t="s">
        <v>11</v>
      </c>
      <c r="B26" s="58"/>
      <c r="C26" s="58"/>
      <c r="D26" s="58"/>
      <c r="E26" s="58"/>
      <c r="F26" s="58"/>
      <c r="G26" s="58"/>
      <c r="H26" s="58"/>
      <c r="I26" s="59"/>
      <c r="J26" s="20"/>
      <c r="K26" s="60" t="s">
        <v>154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21"/>
      <c r="BI26" s="51" t="s">
        <v>6</v>
      </c>
      <c r="BJ26" s="52"/>
      <c r="BK26" s="52"/>
      <c r="BL26" s="52"/>
      <c r="BM26" s="52"/>
      <c r="BN26" s="52"/>
      <c r="BO26" s="52"/>
      <c r="BP26" s="52"/>
      <c r="BQ26" s="52"/>
      <c r="BR26" s="52"/>
      <c r="BS26" s="53"/>
      <c r="BT26" s="51">
        <v>2390.77</v>
      </c>
      <c r="BU26" s="52"/>
      <c r="BV26" s="52"/>
      <c r="BW26" s="52"/>
      <c r="BX26" s="52"/>
      <c r="BY26" s="52"/>
      <c r="BZ26" s="52"/>
      <c r="CA26" s="52"/>
      <c r="CB26" s="52"/>
      <c r="CC26" s="53"/>
      <c r="CD26" s="51">
        <v>1808.47</v>
      </c>
      <c r="CE26" s="52"/>
      <c r="CF26" s="52"/>
      <c r="CG26" s="52"/>
      <c r="CH26" s="52"/>
      <c r="CI26" s="52"/>
      <c r="CJ26" s="52"/>
      <c r="CK26" s="52"/>
      <c r="CL26" s="52"/>
      <c r="CM26" s="53"/>
      <c r="CN26" s="15">
        <f t="shared" si="0"/>
        <v>582.3</v>
      </c>
      <c r="CO26" s="22">
        <f t="shared" si="1"/>
        <v>24.356169769572144</v>
      </c>
      <c r="CP26" s="54" t="s">
        <v>240</v>
      </c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6"/>
    </row>
    <row r="27" spans="1:110" s="13" customFormat="1" ht="15" customHeight="1">
      <c r="A27" s="57" t="s">
        <v>20</v>
      </c>
      <c r="B27" s="58"/>
      <c r="C27" s="58"/>
      <c r="D27" s="58"/>
      <c r="E27" s="58"/>
      <c r="F27" s="58"/>
      <c r="G27" s="58"/>
      <c r="H27" s="58"/>
      <c r="I27" s="59"/>
      <c r="J27" s="20"/>
      <c r="K27" s="60" t="s">
        <v>13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21"/>
      <c r="BI27" s="51" t="s">
        <v>6</v>
      </c>
      <c r="BJ27" s="52"/>
      <c r="BK27" s="52"/>
      <c r="BL27" s="52"/>
      <c r="BM27" s="52"/>
      <c r="BN27" s="52"/>
      <c r="BO27" s="52"/>
      <c r="BP27" s="52"/>
      <c r="BQ27" s="52"/>
      <c r="BR27" s="52"/>
      <c r="BS27" s="53"/>
      <c r="BT27" s="51">
        <v>0</v>
      </c>
      <c r="BU27" s="52"/>
      <c r="BV27" s="52"/>
      <c r="BW27" s="52"/>
      <c r="BX27" s="52"/>
      <c r="BY27" s="52"/>
      <c r="BZ27" s="52"/>
      <c r="CA27" s="52"/>
      <c r="CB27" s="52"/>
      <c r="CC27" s="53"/>
      <c r="CD27" s="51">
        <v>0</v>
      </c>
      <c r="CE27" s="52"/>
      <c r="CF27" s="52"/>
      <c r="CG27" s="52"/>
      <c r="CH27" s="52"/>
      <c r="CI27" s="52"/>
      <c r="CJ27" s="52"/>
      <c r="CK27" s="52"/>
      <c r="CL27" s="52"/>
      <c r="CM27" s="53"/>
      <c r="CN27" s="15">
        <f t="shared" si="0"/>
        <v>0</v>
      </c>
      <c r="CO27" s="22"/>
      <c r="CP27" s="54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6"/>
    </row>
    <row r="28" spans="1:110" s="13" customFormat="1" ht="30" customHeight="1">
      <c r="A28" s="57" t="s">
        <v>14</v>
      </c>
      <c r="B28" s="58"/>
      <c r="C28" s="58"/>
      <c r="D28" s="58"/>
      <c r="E28" s="58"/>
      <c r="F28" s="58"/>
      <c r="G28" s="58"/>
      <c r="H28" s="58"/>
      <c r="I28" s="59"/>
      <c r="J28" s="20"/>
      <c r="K28" s="60" t="s">
        <v>153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21"/>
      <c r="BI28" s="51" t="s">
        <v>6</v>
      </c>
      <c r="BJ28" s="52"/>
      <c r="BK28" s="52"/>
      <c r="BL28" s="52"/>
      <c r="BM28" s="52"/>
      <c r="BN28" s="52"/>
      <c r="BO28" s="52"/>
      <c r="BP28" s="52"/>
      <c r="BQ28" s="52"/>
      <c r="BR28" s="52"/>
      <c r="BS28" s="53"/>
      <c r="BT28" s="51">
        <f>BT29+BT30+BT31</f>
        <v>1880.35</v>
      </c>
      <c r="BU28" s="52"/>
      <c r="BV28" s="52"/>
      <c r="BW28" s="52"/>
      <c r="BX28" s="52"/>
      <c r="BY28" s="52"/>
      <c r="BZ28" s="52"/>
      <c r="CA28" s="52"/>
      <c r="CB28" s="52"/>
      <c r="CC28" s="53"/>
      <c r="CD28" s="51">
        <f>CD29+CD30+CD31</f>
        <v>2150.22</v>
      </c>
      <c r="CE28" s="52"/>
      <c r="CF28" s="52"/>
      <c r="CG28" s="52"/>
      <c r="CH28" s="52"/>
      <c r="CI28" s="52"/>
      <c r="CJ28" s="52"/>
      <c r="CK28" s="52"/>
      <c r="CL28" s="52"/>
      <c r="CM28" s="53"/>
      <c r="CN28" s="15">
        <f t="shared" si="0"/>
        <v>-269.8699999999999</v>
      </c>
      <c r="CO28" s="23">
        <f t="shared" si="1"/>
        <v>-14.352115297683937</v>
      </c>
      <c r="CP28" s="54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6"/>
    </row>
    <row r="29" spans="1:110" s="13" customFormat="1" ht="30" customHeight="1">
      <c r="A29" s="57" t="s">
        <v>152</v>
      </c>
      <c r="B29" s="58"/>
      <c r="C29" s="58"/>
      <c r="D29" s="58"/>
      <c r="E29" s="58"/>
      <c r="F29" s="58"/>
      <c r="G29" s="58"/>
      <c r="H29" s="58"/>
      <c r="I29" s="59"/>
      <c r="J29" s="20"/>
      <c r="K29" s="60" t="s">
        <v>151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21"/>
      <c r="BI29" s="51" t="s">
        <v>6</v>
      </c>
      <c r="BJ29" s="52"/>
      <c r="BK29" s="52"/>
      <c r="BL29" s="52"/>
      <c r="BM29" s="52"/>
      <c r="BN29" s="52"/>
      <c r="BO29" s="52"/>
      <c r="BP29" s="52"/>
      <c r="BQ29" s="52"/>
      <c r="BR29" s="52"/>
      <c r="BS29" s="53"/>
      <c r="BT29" s="51">
        <v>0</v>
      </c>
      <c r="BU29" s="52"/>
      <c r="BV29" s="52"/>
      <c r="BW29" s="52"/>
      <c r="BX29" s="52"/>
      <c r="BY29" s="52"/>
      <c r="BZ29" s="52"/>
      <c r="CA29" s="52"/>
      <c r="CB29" s="52"/>
      <c r="CC29" s="53"/>
      <c r="CD29" s="51">
        <v>0</v>
      </c>
      <c r="CE29" s="52"/>
      <c r="CF29" s="52"/>
      <c r="CG29" s="52"/>
      <c r="CH29" s="52"/>
      <c r="CI29" s="52"/>
      <c r="CJ29" s="52"/>
      <c r="CK29" s="52"/>
      <c r="CL29" s="52"/>
      <c r="CM29" s="53"/>
      <c r="CN29" s="15">
        <f t="shared" si="0"/>
        <v>0</v>
      </c>
      <c r="CO29" s="22"/>
      <c r="CP29" s="54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6"/>
    </row>
    <row r="30" spans="1:110" s="13" customFormat="1" ht="15" customHeight="1">
      <c r="A30" s="57" t="s">
        <v>150</v>
      </c>
      <c r="B30" s="58"/>
      <c r="C30" s="58"/>
      <c r="D30" s="58"/>
      <c r="E30" s="58"/>
      <c r="F30" s="58"/>
      <c r="G30" s="58"/>
      <c r="H30" s="58"/>
      <c r="I30" s="59"/>
      <c r="J30" s="20"/>
      <c r="K30" s="60" t="s">
        <v>149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21"/>
      <c r="BI30" s="51" t="s">
        <v>6</v>
      </c>
      <c r="BJ30" s="52"/>
      <c r="BK30" s="52"/>
      <c r="BL30" s="52"/>
      <c r="BM30" s="52"/>
      <c r="BN30" s="52"/>
      <c r="BO30" s="52"/>
      <c r="BP30" s="52"/>
      <c r="BQ30" s="52"/>
      <c r="BR30" s="52"/>
      <c r="BS30" s="53"/>
      <c r="BT30" s="51">
        <v>0</v>
      </c>
      <c r="BU30" s="52"/>
      <c r="BV30" s="52"/>
      <c r="BW30" s="52"/>
      <c r="BX30" s="52"/>
      <c r="BY30" s="52"/>
      <c r="BZ30" s="52"/>
      <c r="CA30" s="52"/>
      <c r="CB30" s="52"/>
      <c r="CC30" s="53"/>
      <c r="CD30" s="51">
        <v>0</v>
      </c>
      <c r="CE30" s="52"/>
      <c r="CF30" s="52"/>
      <c r="CG30" s="52"/>
      <c r="CH30" s="52"/>
      <c r="CI30" s="52"/>
      <c r="CJ30" s="52"/>
      <c r="CK30" s="52"/>
      <c r="CL30" s="52"/>
      <c r="CM30" s="53"/>
      <c r="CN30" s="15">
        <f t="shared" si="0"/>
        <v>0</v>
      </c>
      <c r="CO30" s="22"/>
      <c r="CP30" s="54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6"/>
    </row>
    <row r="31" spans="1:110" s="13" customFormat="1" ht="30" customHeight="1">
      <c r="A31" s="57" t="s">
        <v>148</v>
      </c>
      <c r="B31" s="58"/>
      <c r="C31" s="58"/>
      <c r="D31" s="58"/>
      <c r="E31" s="58"/>
      <c r="F31" s="58"/>
      <c r="G31" s="58"/>
      <c r="H31" s="58"/>
      <c r="I31" s="59"/>
      <c r="J31" s="20"/>
      <c r="K31" s="60" t="s">
        <v>168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21"/>
      <c r="BI31" s="51" t="s">
        <v>6</v>
      </c>
      <c r="BJ31" s="52"/>
      <c r="BK31" s="52"/>
      <c r="BL31" s="52"/>
      <c r="BM31" s="52"/>
      <c r="BN31" s="52"/>
      <c r="BO31" s="52"/>
      <c r="BP31" s="52"/>
      <c r="BQ31" s="52"/>
      <c r="BR31" s="52"/>
      <c r="BS31" s="53"/>
      <c r="BT31" s="51">
        <v>1880.35</v>
      </c>
      <c r="BU31" s="52"/>
      <c r="BV31" s="52"/>
      <c r="BW31" s="52"/>
      <c r="BX31" s="52"/>
      <c r="BY31" s="52"/>
      <c r="BZ31" s="52"/>
      <c r="CA31" s="52"/>
      <c r="CB31" s="52"/>
      <c r="CC31" s="53"/>
      <c r="CD31" s="51">
        <f>1977.3+172.92</f>
        <v>2150.22</v>
      </c>
      <c r="CE31" s="52"/>
      <c r="CF31" s="52"/>
      <c r="CG31" s="52"/>
      <c r="CH31" s="52"/>
      <c r="CI31" s="52"/>
      <c r="CJ31" s="52"/>
      <c r="CK31" s="52"/>
      <c r="CL31" s="52"/>
      <c r="CM31" s="53"/>
      <c r="CN31" s="15">
        <f t="shared" si="0"/>
        <v>-269.8699999999999</v>
      </c>
      <c r="CO31" s="23">
        <f t="shared" si="1"/>
        <v>-14.352115297683937</v>
      </c>
      <c r="CP31" s="54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6"/>
    </row>
    <row r="32" spans="1:110" s="13" customFormat="1" ht="102" customHeight="1">
      <c r="A32" s="57" t="s">
        <v>43</v>
      </c>
      <c r="B32" s="58"/>
      <c r="C32" s="58"/>
      <c r="D32" s="58"/>
      <c r="E32" s="58"/>
      <c r="F32" s="58"/>
      <c r="G32" s="58"/>
      <c r="H32" s="58"/>
      <c r="I32" s="59"/>
      <c r="J32" s="20"/>
      <c r="K32" s="60" t="s">
        <v>147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21"/>
      <c r="BI32" s="51" t="s">
        <v>6</v>
      </c>
      <c r="BJ32" s="52"/>
      <c r="BK32" s="52"/>
      <c r="BL32" s="52"/>
      <c r="BM32" s="52"/>
      <c r="BN32" s="52"/>
      <c r="BO32" s="52"/>
      <c r="BP32" s="52"/>
      <c r="BQ32" s="52"/>
      <c r="BR32" s="52"/>
      <c r="BS32" s="53"/>
      <c r="BT32" s="51">
        <v>0</v>
      </c>
      <c r="BU32" s="52"/>
      <c r="BV32" s="52"/>
      <c r="BW32" s="52"/>
      <c r="BX32" s="52"/>
      <c r="BY32" s="52"/>
      <c r="BZ32" s="52"/>
      <c r="CA32" s="52"/>
      <c r="CB32" s="52"/>
      <c r="CC32" s="53"/>
      <c r="CD32" s="51">
        <v>424.89</v>
      </c>
      <c r="CE32" s="52"/>
      <c r="CF32" s="52"/>
      <c r="CG32" s="52"/>
      <c r="CH32" s="52"/>
      <c r="CI32" s="52"/>
      <c r="CJ32" s="52"/>
      <c r="CK32" s="52"/>
      <c r="CL32" s="52"/>
      <c r="CM32" s="53"/>
      <c r="CN32" s="15">
        <f t="shared" si="0"/>
        <v>-424.89</v>
      </c>
      <c r="CO32" s="22">
        <v>-100</v>
      </c>
      <c r="CP32" s="54" t="s">
        <v>239</v>
      </c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6"/>
    </row>
    <row r="33" spans="1:110" s="13" customFormat="1" ht="115.5" customHeight="1">
      <c r="A33" s="57" t="s">
        <v>146</v>
      </c>
      <c r="B33" s="58"/>
      <c r="C33" s="58"/>
      <c r="D33" s="58"/>
      <c r="E33" s="58"/>
      <c r="F33" s="58"/>
      <c r="G33" s="58"/>
      <c r="H33" s="58"/>
      <c r="I33" s="59"/>
      <c r="J33" s="20"/>
      <c r="K33" s="60" t="s">
        <v>145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21"/>
      <c r="BI33" s="51" t="s">
        <v>6</v>
      </c>
      <c r="BJ33" s="52"/>
      <c r="BK33" s="52"/>
      <c r="BL33" s="52"/>
      <c r="BM33" s="52"/>
      <c r="BN33" s="52"/>
      <c r="BO33" s="52"/>
      <c r="BP33" s="52"/>
      <c r="BQ33" s="52"/>
      <c r="BR33" s="52"/>
      <c r="BS33" s="53"/>
      <c r="BT33" s="51">
        <v>466.25</v>
      </c>
      <c r="BU33" s="52"/>
      <c r="BV33" s="52"/>
      <c r="BW33" s="52"/>
      <c r="BX33" s="52"/>
      <c r="BY33" s="52"/>
      <c r="BZ33" s="52"/>
      <c r="CA33" s="52"/>
      <c r="CB33" s="52"/>
      <c r="CC33" s="53"/>
      <c r="CD33" s="51">
        <v>0</v>
      </c>
      <c r="CE33" s="52"/>
      <c r="CF33" s="52"/>
      <c r="CG33" s="52"/>
      <c r="CH33" s="52"/>
      <c r="CI33" s="52"/>
      <c r="CJ33" s="52"/>
      <c r="CK33" s="52"/>
      <c r="CL33" s="52"/>
      <c r="CM33" s="53"/>
      <c r="CN33" s="15">
        <f t="shared" si="0"/>
        <v>466.25</v>
      </c>
      <c r="CO33" s="22">
        <f t="shared" si="1"/>
        <v>100</v>
      </c>
      <c r="CP33" s="54" t="s">
        <v>231</v>
      </c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6"/>
    </row>
    <row r="34" spans="1:110" s="13" customFormat="1" ht="30" customHeight="1">
      <c r="A34" s="57" t="s">
        <v>21</v>
      </c>
      <c r="B34" s="58"/>
      <c r="C34" s="58"/>
      <c r="D34" s="58"/>
      <c r="E34" s="58"/>
      <c r="F34" s="58"/>
      <c r="G34" s="58"/>
      <c r="H34" s="58"/>
      <c r="I34" s="59"/>
      <c r="J34" s="20"/>
      <c r="K34" s="60" t="s">
        <v>144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21"/>
      <c r="BI34" s="51" t="s">
        <v>6</v>
      </c>
      <c r="BJ34" s="52"/>
      <c r="BK34" s="52"/>
      <c r="BL34" s="52"/>
      <c r="BM34" s="52"/>
      <c r="BN34" s="52"/>
      <c r="BO34" s="52"/>
      <c r="BP34" s="52"/>
      <c r="BQ34" s="52"/>
      <c r="BR34" s="52"/>
      <c r="BS34" s="53"/>
      <c r="BT34" s="51">
        <f>BT35+BT36+BT37+BT38+BT39+BT40+BT41+BT42+BT43</f>
        <v>9835.49</v>
      </c>
      <c r="BU34" s="52"/>
      <c r="BV34" s="52"/>
      <c r="BW34" s="52"/>
      <c r="BX34" s="52"/>
      <c r="BY34" s="52"/>
      <c r="BZ34" s="52"/>
      <c r="CA34" s="52"/>
      <c r="CB34" s="52"/>
      <c r="CC34" s="53"/>
      <c r="CD34" s="51">
        <f>CD35+CD36+CD37+CD38+CD39+CD40+CD41+CD42+CD43+CD44+CD46+CD47</f>
        <v>18015.369999999995</v>
      </c>
      <c r="CE34" s="52"/>
      <c r="CF34" s="52"/>
      <c r="CG34" s="52"/>
      <c r="CH34" s="52"/>
      <c r="CI34" s="52"/>
      <c r="CJ34" s="52"/>
      <c r="CK34" s="52"/>
      <c r="CL34" s="52"/>
      <c r="CM34" s="53"/>
      <c r="CN34" s="15">
        <f t="shared" si="0"/>
        <v>-8179.879999999996</v>
      </c>
      <c r="CO34" s="22">
        <f t="shared" si="1"/>
        <v>-83.1669799877789</v>
      </c>
      <c r="CP34" s="54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6"/>
    </row>
    <row r="35" spans="1:110" s="13" customFormat="1" ht="15" customHeight="1">
      <c r="A35" s="57" t="s">
        <v>22</v>
      </c>
      <c r="B35" s="58"/>
      <c r="C35" s="58"/>
      <c r="D35" s="58"/>
      <c r="E35" s="58"/>
      <c r="F35" s="58"/>
      <c r="G35" s="58"/>
      <c r="H35" s="58"/>
      <c r="I35" s="59"/>
      <c r="J35" s="20"/>
      <c r="K35" s="60" t="s">
        <v>143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21"/>
      <c r="BI35" s="51" t="s">
        <v>6</v>
      </c>
      <c r="BJ35" s="52"/>
      <c r="BK35" s="52"/>
      <c r="BL35" s="52"/>
      <c r="BM35" s="52"/>
      <c r="BN35" s="52"/>
      <c r="BO35" s="52"/>
      <c r="BP35" s="52"/>
      <c r="BQ35" s="52"/>
      <c r="BR35" s="52"/>
      <c r="BS35" s="53"/>
      <c r="BT35" s="51">
        <v>2226.71</v>
      </c>
      <c r="BU35" s="52"/>
      <c r="BV35" s="52"/>
      <c r="BW35" s="52"/>
      <c r="BX35" s="52"/>
      <c r="BY35" s="52"/>
      <c r="BZ35" s="52"/>
      <c r="CA35" s="52"/>
      <c r="CB35" s="52"/>
      <c r="CC35" s="53"/>
      <c r="CD35" s="51">
        <v>2162.13</v>
      </c>
      <c r="CE35" s="52"/>
      <c r="CF35" s="52"/>
      <c r="CG35" s="52"/>
      <c r="CH35" s="52"/>
      <c r="CI35" s="52"/>
      <c r="CJ35" s="52"/>
      <c r="CK35" s="52"/>
      <c r="CL35" s="52"/>
      <c r="CM35" s="53"/>
      <c r="CN35" s="15">
        <f t="shared" si="0"/>
        <v>64.57999999999993</v>
      </c>
      <c r="CO35" s="23">
        <f t="shared" si="1"/>
        <v>2.9002429593436023</v>
      </c>
      <c r="CP35" s="54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6"/>
    </row>
    <row r="36" spans="1:110" s="13" customFormat="1" ht="45" customHeight="1">
      <c r="A36" s="57" t="s">
        <v>23</v>
      </c>
      <c r="B36" s="58"/>
      <c r="C36" s="58"/>
      <c r="D36" s="58"/>
      <c r="E36" s="58"/>
      <c r="F36" s="58"/>
      <c r="G36" s="58"/>
      <c r="H36" s="58"/>
      <c r="I36" s="59"/>
      <c r="J36" s="20"/>
      <c r="K36" s="60" t="s">
        <v>44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21"/>
      <c r="BI36" s="51" t="s">
        <v>6</v>
      </c>
      <c r="BJ36" s="52"/>
      <c r="BK36" s="52"/>
      <c r="BL36" s="52"/>
      <c r="BM36" s="52"/>
      <c r="BN36" s="52"/>
      <c r="BO36" s="52"/>
      <c r="BP36" s="52"/>
      <c r="BQ36" s="52"/>
      <c r="BR36" s="52"/>
      <c r="BS36" s="53"/>
      <c r="BT36" s="51">
        <v>0</v>
      </c>
      <c r="BU36" s="52"/>
      <c r="BV36" s="52"/>
      <c r="BW36" s="52"/>
      <c r="BX36" s="52"/>
      <c r="BY36" s="52"/>
      <c r="BZ36" s="52"/>
      <c r="CA36" s="52"/>
      <c r="CB36" s="52"/>
      <c r="CC36" s="53"/>
      <c r="CD36" s="51">
        <v>0</v>
      </c>
      <c r="CE36" s="52"/>
      <c r="CF36" s="52"/>
      <c r="CG36" s="52"/>
      <c r="CH36" s="52"/>
      <c r="CI36" s="52"/>
      <c r="CJ36" s="52"/>
      <c r="CK36" s="52"/>
      <c r="CL36" s="52"/>
      <c r="CM36" s="53"/>
      <c r="CN36" s="15">
        <f t="shared" si="0"/>
        <v>0</v>
      </c>
      <c r="CO36" s="22"/>
      <c r="CP36" s="54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6"/>
    </row>
    <row r="37" spans="1:110" s="13" customFormat="1" ht="52.5" customHeight="1">
      <c r="A37" s="57" t="s">
        <v>142</v>
      </c>
      <c r="B37" s="58"/>
      <c r="C37" s="58"/>
      <c r="D37" s="58"/>
      <c r="E37" s="58"/>
      <c r="F37" s="58"/>
      <c r="G37" s="58"/>
      <c r="H37" s="58"/>
      <c r="I37" s="59"/>
      <c r="J37" s="20"/>
      <c r="K37" s="60" t="s">
        <v>45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21"/>
      <c r="BI37" s="51" t="s">
        <v>6</v>
      </c>
      <c r="BJ37" s="52"/>
      <c r="BK37" s="52"/>
      <c r="BL37" s="52"/>
      <c r="BM37" s="52"/>
      <c r="BN37" s="52"/>
      <c r="BO37" s="52"/>
      <c r="BP37" s="52"/>
      <c r="BQ37" s="52"/>
      <c r="BR37" s="52"/>
      <c r="BS37" s="53"/>
      <c r="BT37" s="51">
        <v>6847.96</v>
      </c>
      <c r="BU37" s="52"/>
      <c r="BV37" s="52"/>
      <c r="BW37" s="52"/>
      <c r="BX37" s="52"/>
      <c r="BY37" s="52"/>
      <c r="BZ37" s="52"/>
      <c r="CA37" s="52"/>
      <c r="CB37" s="52"/>
      <c r="CC37" s="53"/>
      <c r="CD37" s="51">
        <v>15111.38</v>
      </c>
      <c r="CE37" s="52"/>
      <c r="CF37" s="52"/>
      <c r="CG37" s="52"/>
      <c r="CH37" s="52"/>
      <c r="CI37" s="52"/>
      <c r="CJ37" s="52"/>
      <c r="CK37" s="52"/>
      <c r="CL37" s="52"/>
      <c r="CM37" s="53"/>
      <c r="CN37" s="15">
        <f t="shared" si="0"/>
        <v>-8263.419999999998</v>
      </c>
      <c r="CO37" s="22">
        <f t="shared" si="1"/>
        <v>-120.66980531428334</v>
      </c>
      <c r="CP37" s="54" t="s">
        <v>232</v>
      </c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6"/>
    </row>
    <row r="38" spans="1:110" s="13" customFormat="1" ht="50.25" customHeight="1">
      <c r="A38" s="57" t="s">
        <v>141</v>
      </c>
      <c r="B38" s="58"/>
      <c r="C38" s="58"/>
      <c r="D38" s="58"/>
      <c r="E38" s="58"/>
      <c r="F38" s="58"/>
      <c r="G38" s="58"/>
      <c r="H38" s="58"/>
      <c r="I38" s="59"/>
      <c r="J38" s="20"/>
      <c r="K38" s="60" t="s">
        <v>140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21"/>
      <c r="BI38" s="51" t="s">
        <v>6</v>
      </c>
      <c r="BJ38" s="52"/>
      <c r="BK38" s="52"/>
      <c r="BL38" s="52"/>
      <c r="BM38" s="52"/>
      <c r="BN38" s="52"/>
      <c r="BO38" s="52"/>
      <c r="BP38" s="52"/>
      <c r="BQ38" s="52"/>
      <c r="BR38" s="52"/>
      <c r="BS38" s="53"/>
      <c r="BT38" s="51">
        <v>722.01</v>
      </c>
      <c r="BU38" s="52"/>
      <c r="BV38" s="52"/>
      <c r="BW38" s="52"/>
      <c r="BX38" s="52"/>
      <c r="BY38" s="52"/>
      <c r="BZ38" s="52"/>
      <c r="CA38" s="52"/>
      <c r="CB38" s="52"/>
      <c r="CC38" s="53"/>
      <c r="CD38" s="51">
        <v>546.16</v>
      </c>
      <c r="CE38" s="52"/>
      <c r="CF38" s="52"/>
      <c r="CG38" s="52"/>
      <c r="CH38" s="52"/>
      <c r="CI38" s="52"/>
      <c r="CJ38" s="52"/>
      <c r="CK38" s="52"/>
      <c r="CL38" s="52"/>
      <c r="CM38" s="53"/>
      <c r="CN38" s="15">
        <f t="shared" si="0"/>
        <v>175.85000000000002</v>
      </c>
      <c r="CO38" s="22">
        <f t="shared" si="1"/>
        <v>24.355618343236248</v>
      </c>
      <c r="CP38" s="54" t="str">
        <f>CP26</f>
        <v>Перевод части сотрудников на неполный  рабочий день, в связи с оптимизацией расходов ФОТ</v>
      </c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6"/>
    </row>
    <row r="39" spans="1:110" s="13" customFormat="1" ht="45" customHeight="1">
      <c r="A39" s="57" t="s">
        <v>139</v>
      </c>
      <c r="B39" s="58"/>
      <c r="C39" s="58"/>
      <c r="D39" s="58"/>
      <c r="E39" s="58"/>
      <c r="F39" s="58"/>
      <c r="G39" s="58"/>
      <c r="H39" s="58"/>
      <c r="I39" s="59"/>
      <c r="J39" s="20"/>
      <c r="K39" s="60" t="s">
        <v>138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21"/>
      <c r="BI39" s="51" t="s">
        <v>6</v>
      </c>
      <c r="BJ39" s="52"/>
      <c r="BK39" s="52"/>
      <c r="BL39" s="52"/>
      <c r="BM39" s="52"/>
      <c r="BN39" s="52"/>
      <c r="BO39" s="52"/>
      <c r="BP39" s="52"/>
      <c r="BQ39" s="52"/>
      <c r="BR39" s="52"/>
      <c r="BS39" s="53"/>
      <c r="BT39" s="51">
        <v>0</v>
      </c>
      <c r="BU39" s="52"/>
      <c r="BV39" s="52"/>
      <c r="BW39" s="52"/>
      <c r="BX39" s="52"/>
      <c r="BY39" s="52"/>
      <c r="BZ39" s="52"/>
      <c r="CA39" s="52"/>
      <c r="CB39" s="52"/>
      <c r="CC39" s="53"/>
      <c r="CD39" s="51">
        <v>0</v>
      </c>
      <c r="CE39" s="52"/>
      <c r="CF39" s="52"/>
      <c r="CG39" s="52"/>
      <c r="CH39" s="52"/>
      <c r="CI39" s="52"/>
      <c r="CJ39" s="52"/>
      <c r="CK39" s="52"/>
      <c r="CL39" s="52"/>
      <c r="CM39" s="53"/>
      <c r="CN39" s="15">
        <f t="shared" si="0"/>
        <v>0</v>
      </c>
      <c r="CO39" s="22"/>
      <c r="CP39" s="54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6"/>
    </row>
    <row r="40" spans="1:110" s="13" customFormat="1" ht="37.5" customHeight="1">
      <c r="A40" s="57" t="s">
        <v>137</v>
      </c>
      <c r="B40" s="58"/>
      <c r="C40" s="58"/>
      <c r="D40" s="58"/>
      <c r="E40" s="58"/>
      <c r="F40" s="58"/>
      <c r="G40" s="58"/>
      <c r="H40" s="58"/>
      <c r="I40" s="59"/>
      <c r="J40" s="20"/>
      <c r="K40" s="60" t="s">
        <v>136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21"/>
      <c r="BI40" s="51" t="s">
        <v>6</v>
      </c>
      <c r="BJ40" s="52"/>
      <c r="BK40" s="52"/>
      <c r="BL40" s="52"/>
      <c r="BM40" s="52"/>
      <c r="BN40" s="52"/>
      <c r="BO40" s="52"/>
      <c r="BP40" s="52"/>
      <c r="BQ40" s="52"/>
      <c r="BR40" s="52"/>
      <c r="BS40" s="53"/>
      <c r="BT40" s="51">
        <v>25.59</v>
      </c>
      <c r="BU40" s="52"/>
      <c r="BV40" s="52"/>
      <c r="BW40" s="52"/>
      <c r="BX40" s="52"/>
      <c r="BY40" s="52"/>
      <c r="BZ40" s="52"/>
      <c r="CA40" s="52"/>
      <c r="CB40" s="52"/>
      <c r="CC40" s="53"/>
      <c r="CD40" s="51">
        <v>85.37</v>
      </c>
      <c r="CE40" s="52"/>
      <c r="CF40" s="52"/>
      <c r="CG40" s="52"/>
      <c r="CH40" s="52"/>
      <c r="CI40" s="52"/>
      <c r="CJ40" s="52"/>
      <c r="CK40" s="52"/>
      <c r="CL40" s="52"/>
      <c r="CM40" s="53"/>
      <c r="CN40" s="15">
        <f t="shared" si="0"/>
        <v>-59.78</v>
      </c>
      <c r="CO40" s="22">
        <f t="shared" si="1"/>
        <v>-233.60687768659633</v>
      </c>
      <c r="CP40" s="54" t="s">
        <v>233</v>
      </c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6"/>
    </row>
    <row r="41" spans="1:110" s="13" customFormat="1" ht="15" customHeight="1">
      <c r="A41" s="57" t="s">
        <v>135</v>
      </c>
      <c r="B41" s="58"/>
      <c r="C41" s="58"/>
      <c r="D41" s="58"/>
      <c r="E41" s="58"/>
      <c r="F41" s="58"/>
      <c r="G41" s="58"/>
      <c r="H41" s="58"/>
      <c r="I41" s="59"/>
      <c r="J41" s="20"/>
      <c r="K41" s="60" t="s">
        <v>134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21"/>
      <c r="BI41" s="51" t="s">
        <v>6</v>
      </c>
      <c r="BJ41" s="52"/>
      <c r="BK41" s="52"/>
      <c r="BL41" s="52"/>
      <c r="BM41" s="52"/>
      <c r="BN41" s="52"/>
      <c r="BO41" s="52"/>
      <c r="BP41" s="52"/>
      <c r="BQ41" s="52"/>
      <c r="BR41" s="52"/>
      <c r="BS41" s="53"/>
      <c r="BT41" s="51">
        <v>0</v>
      </c>
      <c r="BU41" s="52"/>
      <c r="BV41" s="52"/>
      <c r="BW41" s="52"/>
      <c r="BX41" s="52"/>
      <c r="BY41" s="52"/>
      <c r="BZ41" s="52"/>
      <c r="CA41" s="52"/>
      <c r="CB41" s="52"/>
      <c r="CC41" s="53"/>
      <c r="CD41" s="51">
        <v>0</v>
      </c>
      <c r="CE41" s="52"/>
      <c r="CF41" s="52"/>
      <c r="CG41" s="52"/>
      <c r="CH41" s="52"/>
      <c r="CI41" s="52"/>
      <c r="CJ41" s="52"/>
      <c r="CK41" s="52"/>
      <c r="CL41" s="52"/>
      <c r="CM41" s="53"/>
      <c r="CN41" s="15">
        <f t="shared" si="0"/>
        <v>0</v>
      </c>
      <c r="CO41" s="22"/>
      <c r="CP41" s="54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6"/>
    </row>
    <row r="42" spans="1:110" s="13" customFormat="1" ht="38.25" customHeight="1">
      <c r="A42" s="57" t="s">
        <v>133</v>
      </c>
      <c r="B42" s="58"/>
      <c r="C42" s="58"/>
      <c r="D42" s="58"/>
      <c r="E42" s="58"/>
      <c r="F42" s="58"/>
      <c r="G42" s="58"/>
      <c r="H42" s="58"/>
      <c r="I42" s="59"/>
      <c r="J42" s="20"/>
      <c r="K42" s="60" t="s">
        <v>132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21"/>
      <c r="BI42" s="51" t="s">
        <v>6</v>
      </c>
      <c r="BJ42" s="52"/>
      <c r="BK42" s="52"/>
      <c r="BL42" s="52"/>
      <c r="BM42" s="52"/>
      <c r="BN42" s="52"/>
      <c r="BO42" s="52"/>
      <c r="BP42" s="52"/>
      <c r="BQ42" s="52"/>
      <c r="BR42" s="52"/>
      <c r="BS42" s="53"/>
      <c r="BT42" s="51">
        <v>12.75</v>
      </c>
      <c r="BU42" s="52"/>
      <c r="BV42" s="52"/>
      <c r="BW42" s="52"/>
      <c r="BX42" s="52"/>
      <c r="BY42" s="52"/>
      <c r="BZ42" s="52"/>
      <c r="CA42" s="52"/>
      <c r="CB42" s="52"/>
      <c r="CC42" s="53"/>
      <c r="CD42" s="51">
        <v>109.23</v>
      </c>
      <c r="CE42" s="52"/>
      <c r="CF42" s="52"/>
      <c r="CG42" s="52"/>
      <c r="CH42" s="52"/>
      <c r="CI42" s="52"/>
      <c r="CJ42" s="52"/>
      <c r="CK42" s="52"/>
      <c r="CL42" s="52"/>
      <c r="CM42" s="53"/>
      <c r="CN42" s="15">
        <f t="shared" si="0"/>
        <v>-96.48</v>
      </c>
      <c r="CO42" s="22">
        <f t="shared" si="1"/>
        <v>-756.7058823529412</v>
      </c>
      <c r="CP42" s="40" t="str">
        <f>CP40</f>
        <v>Расхождение связано с нехваткой  тарифного источника на покрытие фактических расходов организации</v>
      </c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2"/>
    </row>
    <row r="43" spans="1:110" s="13" customFormat="1" ht="38.25" customHeight="1">
      <c r="A43" s="57" t="s">
        <v>131</v>
      </c>
      <c r="B43" s="58"/>
      <c r="C43" s="58"/>
      <c r="D43" s="58"/>
      <c r="E43" s="58"/>
      <c r="F43" s="58"/>
      <c r="G43" s="58"/>
      <c r="H43" s="58"/>
      <c r="I43" s="59"/>
      <c r="J43" s="20"/>
      <c r="K43" s="60" t="s">
        <v>130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21"/>
      <c r="BI43" s="51" t="s">
        <v>6</v>
      </c>
      <c r="BJ43" s="52"/>
      <c r="BK43" s="52"/>
      <c r="BL43" s="52"/>
      <c r="BM43" s="52"/>
      <c r="BN43" s="52"/>
      <c r="BO43" s="52"/>
      <c r="BP43" s="52"/>
      <c r="BQ43" s="52"/>
      <c r="BR43" s="52"/>
      <c r="BS43" s="53"/>
      <c r="BT43" s="51">
        <v>0.47</v>
      </c>
      <c r="BU43" s="52"/>
      <c r="BV43" s="52"/>
      <c r="BW43" s="52"/>
      <c r="BX43" s="52"/>
      <c r="BY43" s="52"/>
      <c r="BZ43" s="52"/>
      <c r="CA43" s="52"/>
      <c r="CB43" s="52"/>
      <c r="CC43" s="53"/>
      <c r="CD43" s="51">
        <v>1.1</v>
      </c>
      <c r="CE43" s="52"/>
      <c r="CF43" s="52"/>
      <c r="CG43" s="52"/>
      <c r="CH43" s="52"/>
      <c r="CI43" s="52"/>
      <c r="CJ43" s="52"/>
      <c r="CK43" s="52"/>
      <c r="CL43" s="52"/>
      <c r="CM43" s="53"/>
      <c r="CN43" s="15">
        <f t="shared" si="0"/>
        <v>-0.6300000000000001</v>
      </c>
      <c r="CO43" s="22">
        <f t="shared" si="1"/>
        <v>-134.0425531914894</v>
      </c>
      <c r="CP43" s="43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5"/>
    </row>
    <row r="44" spans="1:110" s="13" customFormat="1" ht="72.75" customHeight="1">
      <c r="A44" s="57" t="s">
        <v>129</v>
      </c>
      <c r="B44" s="58"/>
      <c r="C44" s="58"/>
      <c r="D44" s="58"/>
      <c r="E44" s="58"/>
      <c r="F44" s="58"/>
      <c r="G44" s="58"/>
      <c r="H44" s="58"/>
      <c r="I44" s="59"/>
      <c r="J44" s="20"/>
      <c r="K44" s="60" t="s">
        <v>128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21"/>
      <c r="BI44" s="51" t="s">
        <v>6</v>
      </c>
      <c r="BJ44" s="52"/>
      <c r="BK44" s="52"/>
      <c r="BL44" s="52"/>
      <c r="BM44" s="52"/>
      <c r="BN44" s="52"/>
      <c r="BO44" s="52"/>
      <c r="BP44" s="52"/>
      <c r="BQ44" s="52"/>
      <c r="BR44" s="52"/>
      <c r="BS44" s="53"/>
      <c r="BT44" s="51" t="s">
        <v>213</v>
      </c>
      <c r="BU44" s="52"/>
      <c r="BV44" s="52"/>
      <c r="BW44" s="52"/>
      <c r="BX44" s="52"/>
      <c r="BY44" s="52"/>
      <c r="BZ44" s="52"/>
      <c r="CA44" s="52"/>
      <c r="CB44" s="52"/>
      <c r="CC44" s="53"/>
      <c r="CD44" s="51">
        <v>0</v>
      </c>
      <c r="CE44" s="52"/>
      <c r="CF44" s="52"/>
      <c r="CG44" s="52"/>
      <c r="CH44" s="52"/>
      <c r="CI44" s="52"/>
      <c r="CJ44" s="52"/>
      <c r="CK44" s="52"/>
      <c r="CL44" s="52"/>
      <c r="CM44" s="53"/>
      <c r="CN44" s="15"/>
      <c r="CO44" s="22"/>
      <c r="CP44" s="54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6"/>
    </row>
    <row r="45" spans="1:110" s="13" customFormat="1" ht="30" customHeight="1">
      <c r="A45" s="57" t="s">
        <v>127</v>
      </c>
      <c r="B45" s="58"/>
      <c r="C45" s="58"/>
      <c r="D45" s="58"/>
      <c r="E45" s="58"/>
      <c r="F45" s="58"/>
      <c r="G45" s="58"/>
      <c r="H45" s="58"/>
      <c r="I45" s="59"/>
      <c r="J45" s="20"/>
      <c r="K45" s="60" t="s">
        <v>46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21"/>
      <c r="BI45" s="51" t="s">
        <v>47</v>
      </c>
      <c r="BJ45" s="52"/>
      <c r="BK45" s="52"/>
      <c r="BL45" s="52"/>
      <c r="BM45" s="52"/>
      <c r="BN45" s="52"/>
      <c r="BO45" s="52"/>
      <c r="BP45" s="52"/>
      <c r="BQ45" s="52"/>
      <c r="BR45" s="52"/>
      <c r="BS45" s="53"/>
      <c r="BT45" s="51" t="s">
        <v>213</v>
      </c>
      <c r="BU45" s="52"/>
      <c r="BV45" s="52"/>
      <c r="BW45" s="52"/>
      <c r="BX45" s="52"/>
      <c r="BY45" s="52"/>
      <c r="BZ45" s="52"/>
      <c r="CA45" s="52"/>
      <c r="CB45" s="52"/>
      <c r="CC45" s="53"/>
      <c r="CD45" s="51">
        <v>0</v>
      </c>
      <c r="CE45" s="52"/>
      <c r="CF45" s="52"/>
      <c r="CG45" s="52"/>
      <c r="CH45" s="52"/>
      <c r="CI45" s="52"/>
      <c r="CJ45" s="52"/>
      <c r="CK45" s="52"/>
      <c r="CL45" s="52"/>
      <c r="CM45" s="53"/>
      <c r="CN45" s="15"/>
      <c r="CO45" s="22"/>
      <c r="CP45" s="54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6"/>
    </row>
    <row r="46" spans="1:110" s="13" customFormat="1" ht="111.75" customHeight="1">
      <c r="A46" s="57" t="s">
        <v>126</v>
      </c>
      <c r="B46" s="58"/>
      <c r="C46" s="58"/>
      <c r="D46" s="58"/>
      <c r="E46" s="58"/>
      <c r="F46" s="58"/>
      <c r="G46" s="58"/>
      <c r="H46" s="58"/>
      <c r="I46" s="59"/>
      <c r="J46" s="20"/>
      <c r="K46" s="60" t="s">
        <v>48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21"/>
      <c r="BI46" s="51" t="s">
        <v>6</v>
      </c>
      <c r="BJ46" s="52"/>
      <c r="BK46" s="52"/>
      <c r="BL46" s="52"/>
      <c r="BM46" s="52"/>
      <c r="BN46" s="52"/>
      <c r="BO46" s="52"/>
      <c r="BP46" s="52"/>
      <c r="BQ46" s="52"/>
      <c r="BR46" s="52"/>
      <c r="BS46" s="53"/>
      <c r="BT46" s="51" t="s">
        <v>213</v>
      </c>
      <c r="BU46" s="52"/>
      <c r="BV46" s="52"/>
      <c r="BW46" s="52"/>
      <c r="BX46" s="52"/>
      <c r="BY46" s="52"/>
      <c r="BZ46" s="52"/>
      <c r="CA46" s="52"/>
      <c r="CB46" s="52"/>
      <c r="CC46" s="53"/>
      <c r="CD46" s="51">
        <v>0</v>
      </c>
      <c r="CE46" s="52"/>
      <c r="CF46" s="52"/>
      <c r="CG46" s="52"/>
      <c r="CH46" s="52"/>
      <c r="CI46" s="52"/>
      <c r="CJ46" s="52"/>
      <c r="CK46" s="52"/>
      <c r="CL46" s="52"/>
      <c r="CM46" s="53"/>
      <c r="CN46" s="15"/>
      <c r="CO46" s="22"/>
      <c r="CP46" s="54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6"/>
    </row>
    <row r="47" spans="1:110" s="13" customFormat="1" ht="30" customHeight="1">
      <c r="A47" s="57" t="s">
        <v>125</v>
      </c>
      <c r="B47" s="58"/>
      <c r="C47" s="58"/>
      <c r="D47" s="58"/>
      <c r="E47" s="58"/>
      <c r="F47" s="58"/>
      <c r="G47" s="58"/>
      <c r="H47" s="58"/>
      <c r="I47" s="59"/>
      <c r="J47" s="20"/>
      <c r="K47" s="60" t="s">
        <v>124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21"/>
      <c r="BI47" s="51" t="s">
        <v>6</v>
      </c>
      <c r="BJ47" s="52"/>
      <c r="BK47" s="52"/>
      <c r="BL47" s="52"/>
      <c r="BM47" s="52"/>
      <c r="BN47" s="52"/>
      <c r="BO47" s="52"/>
      <c r="BP47" s="52"/>
      <c r="BQ47" s="52"/>
      <c r="BR47" s="52"/>
      <c r="BS47" s="53"/>
      <c r="BT47" s="51" t="s">
        <v>213</v>
      </c>
      <c r="BU47" s="52"/>
      <c r="BV47" s="52"/>
      <c r="BW47" s="52"/>
      <c r="BX47" s="52"/>
      <c r="BY47" s="52"/>
      <c r="BZ47" s="52"/>
      <c r="CA47" s="52"/>
      <c r="CB47" s="52"/>
      <c r="CC47" s="53"/>
      <c r="CD47" s="51">
        <v>0</v>
      </c>
      <c r="CE47" s="52"/>
      <c r="CF47" s="52"/>
      <c r="CG47" s="52"/>
      <c r="CH47" s="52"/>
      <c r="CI47" s="52"/>
      <c r="CJ47" s="52"/>
      <c r="CK47" s="52"/>
      <c r="CL47" s="52"/>
      <c r="CM47" s="53"/>
      <c r="CN47" s="15"/>
      <c r="CO47" s="22"/>
      <c r="CP47" s="54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6"/>
    </row>
    <row r="48" spans="1:110" s="6" customFormat="1" ht="45" customHeight="1">
      <c r="A48" s="73" t="s">
        <v>15</v>
      </c>
      <c r="B48" s="74"/>
      <c r="C48" s="74"/>
      <c r="D48" s="74"/>
      <c r="E48" s="74"/>
      <c r="F48" s="74"/>
      <c r="G48" s="74"/>
      <c r="H48" s="74"/>
      <c r="I48" s="75"/>
      <c r="J48" s="5"/>
      <c r="K48" s="76" t="s">
        <v>123</v>
      </c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"/>
      <c r="BI48" s="77" t="s">
        <v>6</v>
      </c>
      <c r="BJ48" s="78"/>
      <c r="BK48" s="78"/>
      <c r="BL48" s="78"/>
      <c r="BM48" s="78"/>
      <c r="BN48" s="78"/>
      <c r="BO48" s="78"/>
      <c r="BP48" s="78"/>
      <c r="BQ48" s="78"/>
      <c r="BR48" s="78"/>
      <c r="BS48" s="79"/>
      <c r="BT48" s="51" t="s">
        <v>213</v>
      </c>
      <c r="BU48" s="52"/>
      <c r="BV48" s="52"/>
      <c r="BW48" s="52"/>
      <c r="BX48" s="52"/>
      <c r="BY48" s="52"/>
      <c r="BZ48" s="52"/>
      <c r="CA48" s="52"/>
      <c r="CB48" s="52"/>
      <c r="CC48" s="53"/>
      <c r="CD48" s="51">
        <v>0</v>
      </c>
      <c r="CE48" s="52"/>
      <c r="CF48" s="52"/>
      <c r="CG48" s="52"/>
      <c r="CH48" s="52"/>
      <c r="CI48" s="52"/>
      <c r="CJ48" s="52"/>
      <c r="CK48" s="52"/>
      <c r="CL48" s="52"/>
      <c r="CM48" s="53"/>
      <c r="CN48" s="14"/>
      <c r="CO48" s="22"/>
      <c r="CP48" s="80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2"/>
    </row>
    <row r="49" spans="1:110" s="13" customFormat="1" ht="30" customHeight="1">
      <c r="A49" s="57" t="s">
        <v>16</v>
      </c>
      <c r="B49" s="58"/>
      <c r="C49" s="58"/>
      <c r="D49" s="58"/>
      <c r="E49" s="58"/>
      <c r="F49" s="58"/>
      <c r="G49" s="58"/>
      <c r="H49" s="58"/>
      <c r="I49" s="59"/>
      <c r="J49" s="20"/>
      <c r="K49" s="60" t="s">
        <v>49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21"/>
      <c r="BI49" s="51" t="s">
        <v>6</v>
      </c>
      <c r="BJ49" s="52"/>
      <c r="BK49" s="52"/>
      <c r="BL49" s="52"/>
      <c r="BM49" s="52"/>
      <c r="BN49" s="52"/>
      <c r="BO49" s="52"/>
      <c r="BP49" s="52"/>
      <c r="BQ49" s="52"/>
      <c r="BR49" s="52"/>
      <c r="BS49" s="53"/>
      <c r="BT49" s="51">
        <f>BT23+BT27+BT29</f>
        <v>0</v>
      </c>
      <c r="BU49" s="52"/>
      <c r="BV49" s="52"/>
      <c r="BW49" s="52"/>
      <c r="BX49" s="52"/>
      <c r="BY49" s="52"/>
      <c r="BZ49" s="52"/>
      <c r="CA49" s="52"/>
      <c r="CB49" s="52"/>
      <c r="CC49" s="53"/>
      <c r="CD49" s="51">
        <f>CD23+CD27+CD29</f>
        <v>0</v>
      </c>
      <c r="CE49" s="52"/>
      <c r="CF49" s="52"/>
      <c r="CG49" s="52"/>
      <c r="CH49" s="52"/>
      <c r="CI49" s="52"/>
      <c r="CJ49" s="52"/>
      <c r="CK49" s="52"/>
      <c r="CL49" s="52"/>
      <c r="CM49" s="53"/>
      <c r="CN49" s="15">
        <f t="shared" si="0"/>
        <v>0</v>
      </c>
      <c r="CO49" s="22"/>
      <c r="CP49" s="54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6"/>
    </row>
    <row r="50" spans="1:110" s="13" customFormat="1" ht="34.5" customHeight="1">
      <c r="A50" s="57" t="s">
        <v>17</v>
      </c>
      <c r="B50" s="58"/>
      <c r="C50" s="58"/>
      <c r="D50" s="58"/>
      <c r="E50" s="58"/>
      <c r="F50" s="58"/>
      <c r="G50" s="58"/>
      <c r="H50" s="58"/>
      <c r="I50" s="59"/>
      <c r="J50" s="20"/>
      <c r="K50" s="60" t="s">
        <v>50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21"/>
      <c r="BI50" s="51" t="s">
        <v>6</v>
      </c>
      <c r="BJ50" s="52"/>
      <c r="BK50" s="52"/>
      <c r="BL50" s="52"/>
      <c r="BM50" s="52"/>
      <c r="BN50" s="52"/>
      <c r="BO50" s="52"/>
      <c r="BP50" s="52"/>
      <c r="BQ50" s="52"/>
      <c r="BR50" s="52"/>
      <c r="BS50" s="53"/>
      <c r="BT50" s="51">
        <v>4660.83</v>
      </c>
      <c r="BU50" s="52"/>
      <c r="BV50" s="52"/>
      <c r="BW50" s="52"/>
      <c r="BX50" s="52"/>
      <c r="BY50" s="52"/>
      <c r="BZ50" s="52"/>
      <c r="CA50" s="52"/>
      <c r="CB50" s="52"/>
      <c r="CC50" s="53"/>
      <c r="CD50" s="51">
        <v>3471.61</v>
      </c>
      <c r="CE50" s="52"/>
      <c r="CF50" s="52"/>
      <c r="CG50" s="52"/>
      <c r="CH50" s="52"/>
      <c r="CI50" s="52"/>
      <c r="CJ50" s="52"/>
      <c r="CK50" s="52"/>
      <c r="CL50" s="52"/>
      <c r="CM50" s="53"/>
      <c r="CN50" s="15">
        <f t="shared" si="0"/>
        <v>1189.2199999999998</v>
      </c>
      <c r="CO50" s="22">
        <f t="shared" si="1"/>
        <v>25.515197936848157</v>
      </c>
      <c r="CP50" s="40" t="s">
        <v>236</v>
      </c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2"/>
    </row>
    <row r="51" spans="1:110" s="13" customFormat="1" ht="33" customHeight="1">
      <c r="A51" s="57" t="s">
        <v>8</v>
      </c>
      <c r="B51" s="58"/>
      <c r="C51" s="58"/>
      <c r="D51" s="58"/>
      <c r="E51" s="58"/>
      <c r="F51" s="58"/>
      <c r="G51" s="58"/>
      <c r="H51" s="58"/>
      <c r="I51" s="59"/>
      <c r="J51" s="20"/>
      <c r="K51" s="60" t="s">
        <v>51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21"/>
      <c r="BI51" s="51" t="s">
        <v>52</v>
      </c>
      <c r="BJ51" s="52"/>
      <c r="BK51" s="52"/>
      <c r="BL51" s="52"/>
      <c r="BM51" s="52"/>
      <c r="BN51" s="52"/>
      <c r="BO51" s="52"/>
      <c r="BP51" s="52"/>
      <c r="BQ51" s="52"/>
      <c r="BR51" s="52"/>
      <c r="BS51" s="53"/>
      <c r="BT51" s="51">
        <f>2.3011*1000000/1000</f>
        <v>2301.1</v>
      </c>
      <c r="BU51" s="52"/>
      <c r="BV51" s="52"/>
      <c r="BW51" s="52"/>
      <c r="BX51" s="52"/>
      <c r="BY51" s="52"/>
      <c r="BZ51" s="52"/>
      <c r="CA51" s="52"/>
      <c r="CB51" s="52"/>
      <c r="CC51" s="53"/>
      <c r="CD51" s="51">
        <v>1749.84</v>
      </c>
      <c r="CE51" s="52"/>
      <c r="CF51" s="52"/>
      <c r="CG51" s="52"/>
      <c r="CH51" s="52"/>
      <c r="CI51" s="52"/>
      <c r="CJ51" s="52"/>
      <c r="CK51" s="52"/>
      <c r="CL51" s="52"/>
      <c r="CM51" s="53"/>
      <c r="CN51" s="15">
        <f t="shared" si="0"/>
        <v>551.26</v>
      </c>
      <c r="CO51" s="22">
        <f t="shared" si="1"/>
        <v>23.95636869323367</v>
      </c>
      <c r="CP51" s="43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5"/>
    </row>
    <row r="52" spans="1:110" s="13" customFormat="1" ht="60" customHeight="1">
      <c r="A52" s="57" t="s">
        <v>21</v>
      </c>
      <c r="B52" s="58"/>
      <c r="C52" s="58"/>
      <c r="D52" s="58"/>
      <c r="E52" s="58"/>
      <c r="F52" s="58"/>
      <c r="G52" s="58"/>
      <c r="H52" s="58"/>
      <c r="I52" s="59"/>
      <c r="J52" s="20"/>
      <c r="K52" s="60" t="s">
        <v>53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21"/>
      <c r="BI52" s="51" t="s">
        <v>6</v>
      </c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51">
        <f>BT50/BT51</f>
        <v>2.0254791186823695</v>
      </c>
      <c r="BU52" s="52"/>
      <c r="BV52" s="52"/>
      <c r="BW52" s="52"/>
      <c r="BX52" s="52"/>
      <c r="BY52" s="52"/>
      <c r="BZ52" s="52"/>
      <c r="CA52" s="52"/>
      <c r="CB52" s="52"/>
      <c r="CC52" s="53"/>
      <c r="CD52" s="70">
        <f>CD50/CD51</f>
        <v>1.983958533351621</v>
      </c>
      <c r="CE52" s="71"/>
      <c r="CF52" s="71"/>
      <c r="CG52" s="71"/>
      <c r="CH52" s="71"/>
      <c r="CI52" s="71"/>
      <c r="CJ52" s="71"/>
      <c r="CK52" s="71"/>
      <c r="CL52" s="71"/>
      <c r="CM52" s="72"/>
      <c r="CN52" s="15">
        <f t="shared" si="0"/>
        <v>0.04152058533074854</v>
      </c>
      <c r="CO52" s="23">
        <f t="shared" si="1"/>
        <v>2.0499142621504207</v>
      </c>
      <c r="CP52" s="54" t="s">
        <v>226</v>
      </c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6"/>
    </row>
    <row r="53" spans="1:110" s="13" customFormat="1" ht="57" customHeight="1">
      <c r="A53" s="57" t="s">
        <v>19</v>
      </c>
      <c r="B53" s="58"/>
      <c r="C53" s="58"/>
      <c r="D53" s="58"/>
      <c r="E53" s="58"/>
      <c r="F53" s="58"/>
      <c r="G53" s="58"/>
      <c r="H53" s="58"/>
      <c r="I53" s="59"/>
      <c r="J53" s="20"/>
      <c r="K53" s="60" t="s">
        <v>54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21"/>
      <c r="BI53" s="51" t="s">
        <v>28</v>
      </c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51" t="s">
        <v>28</v>
      </c>
      <c r="BU53" s="52"/>
      <c r="BV53" s="52"/>
      <c r="BW53" s="52"/>
      <c r="BX53" s="52"/>
      <c r="BY53" s="52"/>
      <c r="BZ53" s="52"/>
      <c r="CA53" s="52"/>
      <c r="CB53" s="52"/>
      <c r="CC53" s="53"/>
      <c r="CD53" s="51" t="s">
        <v>28</v>
      </c>
      <c r="CE53" s="52"/>
      <c r="CF53" s="52"/>
      <c r="CG53" s="52"/>
      <c r="CH53" s="52"/>
      <c r="CI53" s="52"/>
      <c r="CJ53" s="52"/>
      <c r="CK53" s="52"/>
      <c r="CL53" s="52"/>
      <c r="CM53" s="53"/>
      <c r="CN53" s="15"/>
      <c r="CO53" s="22"/>
      <c r="CP53" s="61" t="s">
        <v>28</v>
      </c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3"/>
    </row>
    <row r="54" spans="1:110" s="13" customFormat="1" ht="30" customHeight="1">
      <c r="A54" s="57" t="s">
        <v>7</v>
      </c>
      <c r="B54" s="58"/>
      <c r="C54" s="58"/>
      <c r="D54" s="58"/>
      <c r="E54" s="58"/>
      <c r="F54" s="58"/>
      <c r="G54" s="58"/>
      <c r="H54" s="58"/>
      <c r="I54" s="59"/>
      <c r="J54" s="20"/>
      <c r="K54" s="60" t="s">
        <v>55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21"/>
      <c r="BI54" s="51" t="s">
        <v>56</v>
      </c>
      <c r="BJ54" s="52"/>
      <c r="BK54" s="52"/>
      <c r="BL54" s="52"/>
      <c r="BM54" s="52"/>
      <c r="BN54" s="52"/>
      <c r="BO54" s="52"/>
      <c r="BP54" s="52"/>
      <c r="BQ54" s="52"/>
      <c r="BR54" s="52"/>
      <c r="BS54" s="53"/>
      <c r="BT54" s="51" t="s">
        <v>213</v>
      </c>
      <c r="BU54" s="52"/>
      <c r="BV54" s="52"/>
      <c r="BW54" s="52"/>
      <c r="BX54" s="52"/>
      <c r="BY54" s="52"/>
      <c r="BZ54" s="52"/>
      <c r="CA54" s="52"/>
      <c r="CB54" s="52"/>
      <c r="CC54" s="53"/>
      <c r="CD54" s="51">
        <v>403</v>
      </c>
      <c r="CE54" s="52"/>
      <c r="CF54" s="52"/>
      <c r="CG54" s="52"/>
      <c r="CH54" s="52"/>
      <c r="CI54" s="52"/>
      <c r="CJ54" s="52"/>
      <c r="CK54" s="52"/>
      <c r="CL54" s="52"/>
      <c r="CM54" s="53"/>
      <c r="CN54" s="15"/>
      <c r="CO54" s="22"/>
      <c r="CP54" s="54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6"/>
    </row>
    <row r="55" spans="1:110" s="13" customFormat="1" ht="15" customHeight="1">
      <c r="A55" s="57" t="s">
        <v>29</v>
      </c>
      <c r="B55" s="58"/>
      <c r="C55" s="58"/>
      <c r="D55" s="58"/>
      <c r="E55" s="58"/>
      <c r="F55" s="58"/>
      <c r="G55" s="58"/>
      <c r="H55" s="58"/>
      <c r="I55" s="59"/>
      <c r="J55" s="20"/>
      <c r="K55" s="60" t="s">
        <v>57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21"/>
      <c r="BI55" s="51" t="s">
        <v>58</v>
      </c>
      <c r="BJ55" s="52"/>
      <c r="BK55" s="52"/>
      <c r="BL55" s="52"/>
      <c r="BM55" s="52"/>
      <c r="BN55" s="52"/>
      <c r="BO55" s="52"/>
      <c r="BP55" s="52"/>
      <c r="BQ55" s="52"/>
      <c r="BR55" s="52"/>
      <c r="BS55" s="53"/>
      <c r="BT55" s="51" t="s">
        <v>213</v>
      </c>
      <c r="BU55" s="52"/>
      <c r="BV55" s="52"/>
      <c r="BW55" s="52"/>
      <c r="BX55" s="52"/>
      <c r="BY55" s="52"/>
      <c r="BZ55" s="52"/>
      <c r="CA55" s="52"/>
      <c r="CB55" s="52"/>
      <c r="CC55" s="53"/>
      <c r="CD55" s="51">
        <f>'[1]2016'!$F$43</f>
        <v>38.5</v>
      </c>
      <c r="CE55" s="52"/>
      <c r="CF55" s="52"/>
      <c r="CG55" s="52"/>
      <c r="CH55" s="52"/>
      <c r="CI55" s="52"/>
      <c r="CJ55" s="52"/>
      <c r="CK55" s="52"/>
      <c r="CL55" s="52"/>
      <c r="CM55" s="53"/>
      <c r="CN55" s="15"/>
      <c r="CO55" s="22"/>
      <c r="CP55" s="54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6"/>
    </row>
    <row r="56" spans="1:110" s="13" customFormat="1" ht="30" customHeight="1">
      <c r="A56" s="57" t="s">
        <v>182</v>
      </c>
      <c r="B56" s="58"/>
      <c r="C56" s="58"/>
      <c r="D56" s="58"/>
      <c r="E56" s="58"/>
      <c r="F56" s="58"/>
      <c r="G56" s="58"/>
      <c r="H56" s="58"/>
      <c r="I56" s="59"/>
      <c r="J56" s="20"/>
      <c r="K56" s="60" t="s">
        <v>228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21"/>
      <c r="BI56" s="51" t="s">
        <v>58</v>
      </c>
      <c r="BJ56" s="52"/>
      <c r="BK56" s="52"/>
      <c r="BL56" s="52"/>
      <c r="BM56" s="52"/>
      <c r="BN56" s="52"/>
      <c r="BO56" s="52"/>
      <c r="BP56" s="52"/>
      <c r="BQ56" s="52"/>
      <c r="BR56" s="52"/>
      <c r="BS56" s="53"/>
      <c r="BT56" s="51" t="s">
        <v>213</v>
      </c>
      <c r="BU56" s="52"/>
      <c r="BV56" s="52"/>
      <c r="BW56" s="52"/>
      <c r="BX56" s="52"/>
      <c r="BY56" s="52"/>
      <c r="BZ56" s="52"/>
      <c r="CA56" s="52"/>
      <c r="CB56" s="52"/>
      <c r="CC56" s="53"/>
      <c r="CD56" s="51">
        <v>2.5</v>
      </c>
      <c r="CE56" s="52"/>
      <c r="CF56" s="52"/>
      <c r="CG56" s="52"/>
      <c r="CH56" s="52"/>
      <c r="CI56" s="52"/>
      <c r="CJ56" s="52"/>
      <c r="CK56" s="52"/>
      <c r="CL56" s="52"/>
      <c r="CM56" s="53"/>
      <c r="CN56" s="15"/>
      <c r="CO56" s="22"/>
      <c r="CP56" s="54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6"/>
    </row>
    <row r="57" spans="1:110" s="13" customFormat="1" ht="30" customHeight="1">
      <c r="A57" s="57" t="s">
        <v>180</v>
      </c>
      <c r="B57" s="58"/>
      <c r="C57" s="58"/>
      <c r="D57" s="58"/>
      <c r="E57" s="58"/>
      <c r="F57" s="58"/>
      <c r="G57" s="58"/>
      <c r="H57" s="58"/>
      <c r="I57" s="59"/>
      <c r="J57" s="20"/>
      <c r="K57" s="60" t="s">
        <v>230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21"/>
      <c r="BI57" s="51" t="s">
        <v>58</v>
      </c>
      <c r="BJ57" s="52"/>
      <c r="BK57" s="52"/>
      <c r="BL57" s="52"/>
      <c r="BM57" s="52"/>
      <c r="BN57" s="52"/>
      <c r="BO57" s="52"/>
      <c r="BP57" s="52"/>
      <c r="BQ57" s="52"/>
      <c r="BR57" s="52"/>
      <c r="BS57" s="53"/>
      <c r="BT57" s="51" t="s">
        <v>213</v>
      </c>
      <c r="BU57" s="52"/>
      <c r="BV57" s="52"/>
      <c r="BW57" s="52"/>
      <c r="BX57" s="52"/>
      <c r="BY57" s="52"/>
      <c r="BZ57" s="52"/>
      <c r="CA57" s="52"/>
      <c r="CB57" s="52"/>
      <c r="CC57" s="53"/>
      <c r="CD57" s="51">
        <f>CD55-CD56</f>
        <v>36</v>
      </c>
      <c r="CE57" s="52"/>
      <c r="CF57" s="52"/>
      <c r="CG57" s="52"/>
      <c r="CH57" s="52"/>
      <c r="CI57" s="52"/>
      <c r="CJ57" s="52"/>
      <c r="CK57" s="52"/>
      <c r="CL57" s="52"/>
      <c r="CM57" s="53"/>
      <c r="CN57" s="15"/>
      <c r="CO57" s="22"/>
      <c r="CP57" s="54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6"/>
    </row>
    <row r="58" spans="1:110" s="13" customFormat="1" ht="30" customHeight="1">
      <c r="A58" s="57" t="s">
        <v>61</v>
      </c>
      <c r="B58" s="58"/>
      <c r="C58" s="58"/>
      <c r="D58" s="58"/>
      <c r="E58" s="58"/>
      <c r="F58" s="58"/>
      <c r="G58" s="58"/>
      <c r="H58" s="58"/>
      <c r="I58" s="59"/>
      <c r="J58" s="20"/>
      <c r="K58" s="60" t="s">
        <v>122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21"/>
      <c r="BI58" s="51" t="s">
        <v>62</v>
      </c>
      <c r="BJ58" s="52"/>
      <c r="BK58" s="52"/>
      <c r="BL58" s="52"/>
      <c r="BM58" s="52"/>
      <c r="BN58" s="52"/>
      <c r="BO58" s="52"/>
      <c r="BP58" s="52"/>
      <c r="BQ58" s="52"/>
      <c r="BR58" s="52"/>
      <c r="BS58" s="53"/>
      <c r="BT58" s="67">
        <f>BT59+BT60+BT61</f>
        <v>147.59</v>
      </c>
      <c r="BU58" s="68"/>
      <c r="BV58" s="68"/>
      <c r="BW58" s="68"/>
      <c r="BX58" s="68"/>
      <c r="BY58" s="68"/>
      <c r="BZ58" s="68"/>
      <c r="CA58" s="68"/>
      <c r="CB58" s="68"/>
      <c r="CC58" s="69"/>
      <c r="CD58" s="67">
        <f>CD59+CD60+CD61</f>
        <v>165.138</v>
      </c>
      <c r="CE58" s="68"/>
      <c r="CF58" s="68"/>
      <c r="CG58" s="68"/>
      <c r="CH58" s="68"/>
      <c r="CI58" s="68"/>
      <c r="CJ58" s="68"/>
      <c r="CK58" s="68"/>
      <c r="CL58" s="68"/>
      <c r="CM58" s="69"/>
      <c r="CN58" s="15">
        <f t="shared" si="0"/>
        <v>-17.548000000000002</v>
      </c>
      <c r="CO58" s="23">
        <f t="shared" si="1"/>
        <v>-11.889694423741448</v>
      </c>
      <c r="CP58" s="40" t="s">
        <v>238</v>
      </c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2"/>
    </row>
    <row r="59" spans="1:110" s="13" customFormat="1" ht="42" customHeight="1">
      <c r="A59" s="57" t="s">
        <v>197</v>
      </c>
      <c r="B59" s="58"/>
      <c r="C59" s="58"/>
      <c r="D59" s="58"/>
      <c r="E59" s="58"/>
      <c r="F59" s="58"/>
      <c r="G59" s="58"/>
      <c r="H59" s="58"/>
      <c r="I59" s="59"/>
      <c r="J59" s="20"/>
      <c r="K59" s="60" t="s">
        <v>205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21"/>
      <c r="BI59" s="51" t="s">
        <v>62</v>
      </c>
      <c r="BJ59" s="52"/>
      <c r="BK59" s="52"/>
      <c r="BL59" s="52"/>
      <c r="BM59" s="52"/>
      <c r="BN59" s="52"/>
      <c r="BO59" s="52"/>
      <c r="BP59" s="52"/>
      <c r="BQ59" s="52"/>
      <c r="BR59" s="52"/>
      <c r="BS59" s="53"/>
      <c r="BT59" s="67">
        <v>0.015</v>
      </c>
      <c r="BU59" s="68"/>
      <c r="BV59" s="68"/>
      <c r="BW59" s="68"/>
      <c r="BX59" s="68"/>
      <c r="BY59" s="68"/>
      <c r="BZ59" s="68"/>
      <c r="CA59" s="68"/>
      <c r="CB59" s="68"/>
      <c r="CC59" s="69"/>
      <c r="CD59" s="67">
        <v>0</v>
      </c>
      <c r="CE59" s="68"/>
      <c r="CF59" s="68"/>
      <c r="CG59" s="68"/>
      <c r="CH59" s="68"/>
      <c r="CI59" s="68"/>
      <c r="CJ59" s="68"/>
      <c r="CK59" s="68"/>
      <c r="CL59" s="68"/>
      <c r="CM59" s="69"/>
      <c r="CN59" s="15">
        <f t="shared" si="0"/>
        <v>0.015</v>
      </c>
      <c r="CO59" s="22">
        <f t="shared" si="1"/>
        <v>100</v>
      </c>
      <c r="CP59" s="104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6"/>
    </row>
    <row r="60" spans="1:110" s="13" customFormat="1" ht="39.75" customHeight="1">
      <c r="A60" s="57" t="s">
        <v>198</v>
      </c>
      <c r="B60" s="58"/>
      <c r="C60" s="58"/>
      <c r="D60" s="58"/>
      <c r="E60" s="58"/>
      <c r="F60" s="58"/>
      <c r="G60" s="58"/>
      <c r="H60" s="58"/>
      <c r="I60" s="59"/>
      <c r="J60" s="20"/>
      <c r="K60" s="60" t="s">
        <v>206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21"/>
      <c r="BI60" s="51" t="s">
        <v>62</v>
      </c>
      <c r="BJ60" s="52"/>
      <c r="BK60" s="52"/>
      <c r="BL60" s="52"/>
      <c r="BM60" s="52"/>
      <c r="BN60" s="52"/>
      <c r="BO60" s="52"/>
      <c r="BP60" s="52"/>
      <c r="BQ60" s="52"/>
      <c r="BR60" s="52"/>
      <c r="BS60" s="53"/>
      <c r="BT60" s="67">
        <v>138.9</v>
      </c>
      <c r="BU60" s="68"/>
      <c r="BV60" s="68"/>
      <c r="BW60" s="68"/>
      <c r="BX60" s="68"/>
      <c r="BY60" s="68"/>
      <c r="BZ60" s="68"/>
      <c r="CA60" s="68"/>
      <c r="CB60" s="68"/>
      <c r="CC60" s="69"/>
      <c r="CD60" s="67">
        <v>135.954</v>
      </c>
      <c r="CE60" s="68"/>
      <c r="CF60" s="68"/>
      <c r="CG60" s="68"/>
      <c r="CH60" s="68"/>
      <c r="CI60" s="68"/>
      <c r="CJ60" s="68"/>
      <c r="CK60" s="68"/>
      <c r="CL60" s="68"/>
      <c r="CM60" s="69"/>
      <c r="CN60" s="15">
        <f t="shared" si="0"/>
        <v>2.945999999999998</v>
      </c>
      <c r="CO60" s="22">
        <f t="shared" si="1"/>
        <v>2.1209503239740806</v>
      </c>
      <c r="CP60" s="104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6"/>
    </row>
    <row r="61" spans="1:110" s="13" customFormat="1" ht="42" customHeight="1">
      <c r="A61" s="57" t="s">
        <v>204</v>
      </c>
      <c r="B61" s="58"/>
      <c r="C61" s="58"/>
      <c r="D61" s="58"/>
      <c r="E61" s="58"/>
      <c r="F61" s="58"/>
      <c r="G61" s="58"/>
      <c r="H61" s="58"/>
      <c r="I61" s="59"/>
      <c r="J61" s="20"/>
      <c r="K61" s="60" t="s">
        <v>207</v>
      </c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21"/>
      <c r="BI61" s="51" t="s">
        <v>62</v>
      </c>
      <c r="BJ61" s="52"/>
      <c r="BK61" s="52"/>
      <c r="BL61" s="52"/>
      <c r="BM61" s="52"/>
      <c r="BN61" s="52"/>
      <c r="BO61" s="52"/>
      <c r="BP61" s="52"/>
      <c r="BQ61" s="52"/>
      <c r="BR61" s="52"/>
      <c r="BS61" s="53"/>
      <c r="BT61" s="67">
        <v>8.675</v>
      </c>
      <c r="BU61" s="68"/>
      <c r="BV61" s="68"/>
      <c r="BW61" s="68"/>
      <c r="BX61" s="68"/>
      <c r="BY61" s="68"/>
      <c r="BZ61" s="68"/>
      <c r="CA61" s="68"/>
      <c r="CB61" s="68"/>
      <c r="CC61" s="69"/>
      <c r="CD61" s="67">
        <v>29.184</v>
      </c>
      <c r="CE61" s="68"/>
      <c r="CF61" s="68"/>
      <c r="CG61" s="68"/>
      <c r="CH61" s="68"/>
      <c r="CI61" s="68"/>
      <c r="CJ61" s="68"/>
      <c r="CK61" s="68"/>
      <c r="CL61" s="68"/>
      <c r="CM61" s="69"/>
      <c r="CN61" s="15">
        <f t="shared" si="0"/>
        <v>-20.509</v>
      </c>
      <c r="CO61" s="22">
        <f t="shared" si="1"/>
        <v>-236.4149855907781</v>
      </c>
      <c r="CP61" s="104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6"/>
    </row>
    <row r="62" spans="1:110" s="13" customFormat="1" ht="30" customHeight="1">
      <c r="A62" s="57" t="s">
        <v>63</v>
      </c>
      <c r="B62" s="58"/>
      <c r="C62" s="58"/>
      <c r="D62" s="58"/>
      <c r="E62" s="58"/>
      <c r="F62" s="58"/>
      <c r="G62" s="58"/>
      <c r="H62" s="58"/>
      <c r="I62" s="59"/>
      <c r="J62" s="20"/>
      <c r="K62" s="60" t="s">
        <v>121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21"/>
      <c r="BI62" s="51" t="s">
        <v>62</v>
      </c>
      <c r="BJ62" s="52"/>
      <c r="BK62" s="52"/>
      <c r="BL62" s="52"/>
      <c r="BM62" s="52"/>
      <c r="BN62" s="52"/>
      <c r="BO62" s="52"/>
      <c r="BP62" s="52"/>
      <c r="BQ62" s="52"/>
      <c r="BR62" s="52"/>
      <c r="BS62" s="53"/>
      <c r="BT62" s="51">
        <f>BT63+BT64</f>
        <v>276.5</v>
      </c>
      <c r="BU62" s="52"/>
      <c r="BV62" s="52"/>
      <c r="BW62" s="52"/>
      <c r="BX62" s="52"/>
      <c r="BY62" s="52"/>
      <c r="BZ62" s="52"/>
      <c r="CA62" s="52"/>
      <c r="CB62" s="52"/>
      <c r="CC62" s="53"/>
      <c r="CD62" s="51">
        <f>CD63+CD64</f>
        <v>191.1</v>
      </c>
      <c r="CE62" s="52"/>
      <c r="CF62" s="52"/>
      <c r="CG62" s="52"/>
      <c r="CH62" s="52"/>
      <c r="CI62" s="52"/>
      <c r="CJ62" s="52"/>
      <c r="CK62" s="52"/>
      <c r="CL62" s="52"/>
      <c r="CM62" s="53"/>
      <c r="CN62" s="15">
        <f t="shared" si="0"/>
        <v>85.4</v>
      </c>
      <c r="CO62" s="22">
        <f t="shared" si="1"/>
        <v>30.88607594936709</v>
      </c>
      <c r="CP62" s="104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6"/>
    </row>
    <row r="63" spans="1:110" s="13" customFormat="1" ht="30" customHeight="1">
      <c r="A63" s="57" t="s">
        <v>201</v>
      </c>
      <c r="B63" s="58"/>
      <c r="C63" s="58"/>
      <c r="D63" s="58"/>
      <c r="E63" s="58"/>
      <c r="F63" s="58"/>
      <c r="G63" s="58"/>
      <c r="H63" s="58"/>
      <c r="I63" s="59"/>
      <c r="J63" s="20"/>
      <c r="K63" s="60" t="s">
        <v>209</v>
      </c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21"/>
      <c r="BI63" s="51" t="s">
        <v>62</v>
      </c>
      <c r="BJ63" s="52"/>
      <c r="BK63" s="52"/>
      <c r="BL63" s="52"/>
      <c r="BM63" s="52"/>
      <c r="BN63" s="52"/>
      <c r="BO63" s="52"/>
      <c r="BP63" s="52"/>
      <c r="BQ63" s="52"/>
      <c r="BR63" s="52"/>
      <c r="BS63" s="53"/>
      <c r="BT63" s="51">
        <v>77.1</v>
      </c>
      <c r="BU63" s="52"/>
      <c r="BV63" s="52"/>
      <c r="BW63" s="52"/>
      <c r="BX63" s="52"/>
      <c r="BY63" s="52"/>
      <c r="BZ63" s="52"/>
      <c r="CA63" s="52"/>
      <c r="CB63" s="52"/>
      <c r="CC63" s="53"/>
      <c r="CD63" s="51">
        <v>0</v>
      </c>
      <c r="CE63" s="52"/>
      <c r="CF63" s="52"/>
      <c r="CG63" s="52"/>
      <c r="CH63" s="52"/>
      <c r="CI63" s="52"/>
      <c r="CJ63" s="52"/>
      <c r="CK63" s="52"/>
      <c r="CL63" s="52"/>
      <c r="CM63" s="53"/>
      <c r="CN63" s="15">
        <f t="shared" si="0"/>
        <v>77.1</v>
      </c>
      <c r="CO63" s="22">
        <f t="shared" si="1"/>
        <v>100</v>
      </c>
      <c r="CP63" s="104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6"/>
    </row>
    <row r="64" spans="1:110" s="13" customFormat="1" ht="30" customHeight="1">
      <c r="A64" s="57" t="s">
        <v>202</v>
      </c>
      <c r="B64" s="58"/>
      <c r="C64" s="58"/>
      <c r="D64" s="58"/>
      <c r="E64" s="58"/>
      <c r="F64" s="58"/>
      <c r="G64" s="58"/>
      <c r="H64" s="58"/>
      <c r="I64" s="59"/>
      <c r="J64" s="20"/>
      <c r="K64" s="60" t="s">
        <v>210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21"/>
      <c r="BI64" s="51" t="s">
        <v>62</v>
      </c>
      <c r="BJ64" s="52"/>
      <c r="BK64" s="52"/>
      <c r="BL64" s="52"/>
      <c r="BM64" s="52"/>
      <c r="BN64" s="52"/>
      <c r="BO64" s="52"/>
      <c r="BP64" s="52"/>
      <c r="BQ64" s="52"/>
      <c r="BR64" s="52"/>
      <c r="BS64" s="53"/>
      <c r="BT64" s="51">
        <v>199.4</v>
      </c>
      <c r="BU64" s="52"/>
      <c r="BV64" s="52"/>
      <c r="BW64" s="52"/>
      <c r="BX64" s="52"/>
      <c r="BY64" s="52"/>
      <c r="BZ64" s="52"/>
      <c r="CA64" s="52"/>
      <c r="CB64" s="52"/>
      <c r="CC64" s="53"/>
      <c r="CD64" s="51">
        <v>191.1</v>
      </c>
      <c r="CE64" s="52"/>
      <c r="CF64" s="52"/>
      <c r="CG64" s="52"/>
      <c r="CH64" s="52"/>
      <c r="CI64" s="52"/>
      <c r="CJ64" s="52"/>
      <c r="CK64" s="52"/>
      <c r="CL64" s="52"/>
      <c r="CM64" s="53"/>
      <c r="CN64" s="15">
        <f t="shared" si="0"/>
        <v>8.300000000000011</v>
      </c>
      <c r="CO64" s="22">
        <f t="shared" si="1"/>
        <v>4.162487462387167</v>
      </c>
      <c r="CP64" s="104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6"/>
    </row>
    <row r="65" spans="1:110" s="13" customFormat="1" ht="15" customHeight="1">
      <c r="A65" s="57" t="s">
        <v>64</v>
      </c>
      <c r="B65" s="58"/>
      <c r="C65" s="58"/>
      <c r="D65" s="58"/>
      <c r="E65" s="58"/>
      <c r="F65" s="58"/>
      <c r="G65" s="58"/>
      <c r="H65" s="58"/>
      <c r="I65" s="59"/>
      <c r="J65" s="20"/>
      <c r="K65" s="60" t="s">
        <v>120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21"/>
      <c r="BI65" s="51" t="s">
        <v>65</v>
      </c>
      <c r="BJ65" s="52"/>
      <c r="BK65" s="52"/>
      <c r="BL65" s="52"/>
      <c r="BM65" s="52"/>
      <c r="BN65" s="52"/>
      <c r="BO65" s="52"/>
      <c r="BP65" s="52"/>
      <c r="BQ65" s="52"/>
      <c r="BR65" s="52"/>
      <c r="BS65" s="53"/>
      <c r="BT65" s="51">
        <f>BT66+BT67+BT68</f>
        <v>44.61</v>
      </c>
      <c r="BU65" s="52"/>
      <c r="BV65" s="52"/>
      <c r="BW65" s="52"/>
      <c r="BX65" s="52"/>
      <c r="BY65" s="52"/>
      <c r="BZ65" s="52"/>
      <c r="CA65" s="52"/>
      <c r="CB65" s="52"/>
      <c r="CC65" s="53"/>
      <c r="CD65" s="51">
        <f>CD66+CD67+CD68</f>
        <v>52.83</v>
      </c>
      <c r="CE65" s="52"/>
      <c r="CF65" s="52"/>
      <c r="CG65" s="52"/>
      <c r="CH65" s="52"/>
      <c r="CI65" s="52"/>
      <c r="CJ65" s="52"/>
      <c r="CK65" s="52"/>
      <c r="CL65" s="52"/>
      <c r="CM65" s="53"/>
      <c r="CN65" s="15">
        <f t="shared" si="0"/>
        <v>-8.219999999999999</v>
      </c>
      <c r="CO65" s="22">
        <f t="shared" si="1"/>
        <v>-18.42636180228648</v>
      </c>
      <c r="CP65" s="104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6"/>
    </row>
    <row r="66" spans="1:110" s="13" customFormat="1" ht="30" customHeight="1">
      <c r="A66" s="57" t="s">
        <v>215</v>
      </c>
      <c r="B66" s="58"/>
      <c r="C66" s="58"/>
      <c r="D66" s="58"/>
      <c r="E66" s="58"/>
      <c r="F66" s="58"/>
      <c r="G66" s="58"/>
      <c r="H66" s="58"/>
      <c r="I66" s="59"/>
      <c r="J66" s="20"/>
      <c r="K66" s="60" t="s">
        <v>221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21"/>
      <c r="BI66" s="51" t="s">
        <v>65</v>
      </c>
      <c r="BJ66" s="52"/>
      <c r="BK66" s="52"/>
      <c r="BL66" s="52"/>
      <c r="BM66" s="52"/>
      <c r="BN66" s="52"/>
      <c r="BO66" s="52"/>
      <c r="BP66" s="52"/>
      <c r="BQ66" s="52"/>
      <c r="BR66" s="52"/>
      <c r="BS66" s="53"/>
      <c r="BT66" s="51">
        <v>0.01</v>
      </c>
      <c r="BU66" s="52"/>
      <c r="BV66" s="52"/>
      <c r="BW66" s="52"/>
      <c r="BX66" s="52"/>
      <c r="BY66" s="52"/>
      <c r="BZ66" s="52"/>
      <c r="CA66" s="52"/>
      <c r="CB66" s="52"/>
      <c r="CC66" s="53"/>
      <c r="CD66" s="51">
        <v>0</v>
      </c>
      <c r="CE66" s="52"/>
      <c r="CF66" s="52"/>
      <c r="CG66" s="52"/>
      <c r="CH66" s="52"/>
      <c r="CI66" s="52"/>
      <c r="CJ66" s="52"/>
      <c r="CK66" s="52"/>
      <c r="CL66" s="52"/>
      <c r="CM66" s="53"/>
      <c r="CN66" s="15">
        <f t="shared" si="0"/>
        <v>0.01</v>
      </c>
      <c r="CO66" s="22">
        <f t="shared" si="1"/>
        <v>100</v>
      </c>
      <c r="CP66" s="104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6"/>
    </row>
    <row r="67" spans="1:110" s="13" customFormat="1" ht="30" customHeight="1">
      <c r="A67" s="57" t="s">
        <v>216</v>
      </c>
      <c r="B67" s="58"/>
      <c r="C67" s="58"/>
      <c r="D67" s="58"/>
      <c r="E67" s="58"/>
      <c r="F67" s="58"/>
      <c r="G67" s="58"/>
      <c r="H67" s="58"/>
      <c r="I67" s="59"/>
      <c r="J67" s="20"/>
      <c r="K67" s="60" t="s">
        <v>217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21"/>
      <c r="BI67" s="51" t="s">
        <v>65</v>
      </c>
      <c r="BJ67" s="52"/>
      <c r="BK67" s="52"/>
      <c r="BL67" s="52"/>
      <c r="BM67" s="52"/>
      <c r="BN67" s="52"/>
      <c r="BO67" s="52"/>
      <c r="BP67" s="52"/>
      <c r="BQ67" s="52"/>
      <c r="BR67" s="52"/>
      <c r="BS67" s="53"/>
      <c r="BT67" s="51">
        <v>39.75</v>
      </c>
      <c r="BU67" s="52"/>
      <c r="BV67" s="52"/>
      <c r="BW67" s="52"/>
      <c r="BX67" s="52"/>
      <c r="BY67" s="52"/>
      <c r="BZ67" s="52"/>
      <c r="CA67" s="52"/>
      <c r="CB67" s="52"/>
      <c r="CC67" s="53"/>
      <c r="CD67" s="51">
        <v>39.54</v>
      </c>
      <c r="CE67" s="52"/>
      <c r="CF67" s="52"/>
      <c r="CG67" s="52"/>
      <c r="CH67" s="52"/>
      <c r="CI67" s="52"/>
      <c r="CJ67" s="52"/>
      <c r="CK67" s="52"/>
      <c r="CL67" s="52"/>
      <c r="CM67" s="53"/>
      <c r="CN67" s="15">
        <f>BT67-CD67</f>
        <v>0.21000000000000085</v>
      </c>
      <c r="CO67" s="22">
        <f>CN67*100/BT67</f>
        <v>0.5283018867924549</v>
      </c>
      <c r="CP67" s="104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6"/>
    </row>
    <row r="68" spans="1:110" s="13" customFormat="1" ht="30" customHeight="1">
      <c r="A68" s="57" t="s">
        <v>220</v>
      </c>
      <c r="B68" s="58"/>
      <c r="C68" s="58"/>
      <c r="D68" s="58"/>
      <c r="E68" s="58"/>
      <c r="F68" s="58"/>
      <c r="G68" s="58"/>
      <c r="H68" s="58"/>
      <c r="I68" s="59"/>
      <c r="J68" s="20"/>
      <c r="K68" s="60" t="s">
        <v>218</v>
      </c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21"/>
      <c r="BI68" s="51" t="s">
        <v>65</v>
      </c>
      <c r="BJ68" s="52"/>
      <c r="BK68" s="52"/>
      <c r="BL68" s="52"/>
      <c r="BM68" s="52"/>
      <c r="BN68" s="52"/>
      <c r="BO68" s="52"/>
      <c r="BP68" s="52"/>
      <c r="BQ68" s="52"/>
      <c r="BR68" s="52"/>
      <c r="BS68" s="53"/>
      <c r="BT68" s="51">
        <v>4.85</v>
      </c>
      <c r="BU68" s="52"/>
      <c r="BV68" s="52"/>
      <c r="BW68" s="52"/>
      <c r="BX68" s="52"/>
      <c r="BY68" s="52"/>
      <c r="BZ68" s="52"/>
      <c r="CA68" s="52"/>
      <c r="CB68" s="52"/>
      <c r="CC68" s="53"/>
      <c r="CD68" s="51">
        <v>13.29</v>
      </c>
      <c r="CE68" s="52"/>
      <c r="CF68" s="52"/>
      <c r="CG68" s="52"/>
      <c r="CH68" s="52"/>
      <c r="CI68" s="52"/>
      <c r="CJ68" s="52"/>
      <c r="CK68" s="52"/>
      <c r="CL68" s="52"/>
      <c r="CM68" s="53"/>
      <c r="CN68" s="15">
        <f>BT68-CD68</f>
        <v>-8.44</v>
      </c>
      <c r="CO68" s="22">
        <f>CN68*100/BT68</f>
        <v>-174.02061855670104</v>
      </c>
      <c r="CP68" s="104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6"/>
    </row>
    <row r="69" spans="1:110" s="13" customFormat="1" ht="15" customHeight="1">
      <c r="A69" s="57" t="s">
        <v>66</v>
      </c>
      <c r="B69" s="58"/>
      <c r="C69" s="58"/>
      <c r="D69" s="58"/>
      <c r="E69" s="58"/>
      <c r="F69" s="58"/>
      <c r="G69" s="58"/>
      <c r="H69" s="58"/>
      <c r="I69" s="59"/>
      <c r="J69" s="20"/>
      <c r="K69" s="60" t="s">
        <v>67</v>
      </c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21"/>
      <c r="BI69" s="51" t="s">
        <v>27</v>
      </c>
      <c r="BJ69" s="52"/>
      <c r="BK69" s="52"/>
      <c r="BL69" s="52"/>
      <c r="BM69" s="52"/>
      <c r="BN69" s="52"/>
      <c r="BO69" s="52"/>
      <c r="BP69" s="52"/>
      <c r="BQ69" s="52"/>
      <c r="BR69" s="52"/>
      <c r="BS69" s="53"/>
      <c r="BT69" s="64">
        <f>40.15*100/BT65</f>
        <v>90.0022416498543</v>
      </c>
      <c r="BU69" s="65"/>
      <c r="BV69" s="65"/>
      <c r="BW69" s="65"/>
      <c r="BX69" s="65"/>
      <c r="BY69" s="65"/>
      <c r="BZ69" s="65"/>
      <c r="CA69" s="65"/>
      <c r="CB69" s="65"/>
      <c r="CC69" s="66"/>
      <c r="CD69" s="64">
        <f>46.23*100/CD65</f>
        <v>87.50709823963658</v>
      </c>
      <c r="CE69" s="65"/>
      <c r="CF69" s="65"/>
      <c r="CG69" s="65"/>
      <c r="CH69" s="65"/>
      <c r="CI69" s="65"/>
      <c r="CJ69" s="65"/>
      <c r="CK69" s="65"/>
      <c r="CL69" s="65"/>
      <c r="CM69" s="66"/>
      <c r="CN69" s="15">
        <f t="shared" si="0"/>
        <v>2.4951434102177217</v>
      </c>
      <c r="CO69" s="22">
        <f t="shared" si="1"/>
        <v>2.7723125163091544</v>
      </c>
      <c r="CP69" s="43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5"/>
    </row>
    <row r="70" spans="1:110" s="13" customFormat="1" ht="44.25" customHeight="1">
      <c r="A70" s="57" t="s">
        <v>68</v>
      </c>
      <c r="B70" s="58"/>
      <c r="C70" s="58"/>
      <c r="D70" s="58"/>
      <c r="E70" s="58"/>
      <c r="F70" s="58"/>
      <c r="G70" s="58"/>
      <c r="H70" s="58"/>
      <c r="I70" s="59"/>
      <c r="J70" s="20"/>
      <c r="K70" s="60" t="s">
        <v>69</v>
      </c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21"/>
      <c r="BI70" s="51" t="s">
        <v>6</v>
      </c>
      <c r="BJ70" s="52"/>
      <c r="BK70" s="52"/>
      <c r="BL70" s="52"/>
      <c r="BM70" s="52"/>
      <c r="BN70" s="52"/>
      <c r="BO70" s="52"/>
      <c r="BP70" s="52"/>
      <c r="BQ70" s="52"/>
      <c r="BR70" s="52"/>
      <c r="BS70" s="53"/>
      <c r="BT70" s="51" t="s">
        <v>213</v>
      </c>
      <c r="BU70" s="52"/>
      <c r="BV70" s="52"/>
      <c r="BW70" s="52"/>
      <c r="BX70" s="52"/>
      <c r="BY70" s="52"/>
      <c r="BZ70" s="52"/>
      <c r="CA70" s="52"/>
      <c r="CB70" s="52"/>
      <c r="CC70" s="53"/>
      <c r="CD70" s="51">
        <v>0</v>
      </c>
      <c r="CE70" s="52"/>
      <c r="CF70" s="52"/>
      <c r="CG70" s="52"/>
      <c r="CH70" s="52"/>
      <c r="CI70" s="52"/>
      <c r="CJ70" s="52"/>
      <c r="CK70" s="52"/>
      <c r="CL70" s="52"/>
      <c r="CM70" s="53"/>
      <c r="CN70" s="15"/>
      <c r="CO70" s="22"/>
      <c r="CP70" s="54" t="s">
        <v>229</v>
      </c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6"/>
    </row>
    <row r="71" spans="1:110" s="13" customFormat="1" ht="30" customHeight="1">
      <c r="A71" s="57" t="s">
        <v>70</v>
      </c>
      <c r="B71" s="58"/>
      <c r="C71" s="58"/>
      <c r="D71" s="58"/>
      <c r="E71" s="58"/>
      <c r="F71" s="58"/>
      <c r="G71" s="58"/>
      <c r="H71" s="58"/>
      <c r="I71" s="59"/>
      <c r="J71" s="20"/>
      <c r="K71" s="60" t="s">
        <v>71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21"/>
      <c r="BI71" s="51" t="s">
        <v>6</v>
      </c>
      <c r="BJ71" s="52"/>
      <c r="BK71" s="52"/>
      <c r="BL71" s="52"/>
      <c r="BM71" s="52"/>
      <c r="BN71" s="52"/>
      <c r="BO71" s="52"/>
      <c r="BP71" s="52"/>
      <c r="BQ71" s="52"/>
      <c r="BR71" s="52"/>
      <c r="BS71" s="53"/>
      <c r="BT71" s="51" t="s">
        <v>213</v>
      </c>
      <c r="BU71" s="52"/>
      <c r="BV71" s="52"/>
      <c r="BW71" s="52"/>
      <c r="BX71" s="52"/>
      <c r="BY71" s="52"/>
      <c r="BZ71" s="52"/>
      <c r="CA71" s="52"/>
      <c r="CB71" s="52"/>
      <c r="CC71" s="53"/>
      <c r="CD71" s="51">
        <v>0</v>
      </c>
      <c r="CE71" s="52"/>
      <c r="CF71" s="52"/>
      <c r="CG71" s="52"/>
      <c r="CH71" s="52"/>
      <c r="CI71" s="52"/>
      <c r="CJ71" s="52"/>
      <c r="CK71" s="52"/>
      <c r="CL71" s="52"/>
      <c r="CM71" s="53"/>
      <c r="CN71" s="15"/>
      <c r="CO71" s="22"/>
      <c r="CP71" s="54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6"/>
    </row>
    <row r="72" spans="1:110" s="13" customFormat="1" ht="45" customHeight="1">
      <c r="A72" s="57" t="s">
        <v>72</v>
      </c>
      <c r="B72" s="58"/>
      <c r="C72" s="58"/>
      <c r="D72" s="58"/>
      <c r="E72" s="58"/>
      <c r="F72" s="58"/>
      <c r="G72" s="58"/>
      <c r="H72" s="58"/>
      <c r="I72" s="59"/>
      <c r="J72" s="20"/>
      <c r="K72" s="60" t="s">
        <v>73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21"/>
      <c r="BI72" s="51" t="s">
        <v>27</v>
      </c>
      <c r="BJ72" s="52"/>
      <c r="BK72" s="52"/>
      <c r="BL72" s="52"/>
      <c r="BM72" s="52"/>
      <c r="BN72" s="52"/>
      <c r="BO72" s="52"/>
      <c r="BP72" s="52"/>
      <c r="BQ72" s="52"/>
      <c r="BR72" s="52"/>
      <c r="BS72" s="53"/>
      <c r="BT72" s="51">
        <v>6.28</v>
      </c>
      <c r="BU72" s="52"/>
      <c r="BV72" s="52"/>
      <c r="BW72" s="52"/>
      <c r="BX72" s="52"/>
      <c r="BY72" s="52"/>
      <c r="BZ72" s="52"/>
      <c r="CA72" s="52"/>
      <c r="CB72" s="52"/>
      <c r="CC72" s="53"/>
      <c r="CD72" s="51" t="s">
        <v>28</v>
      </c>
      <c r="CE72" s="52"/>
      <c r="CF72" s="52"/>
      <c r="CG72" s="52"/>
      <c r="CH72" s="52"/>
      <c r="CI72" s="52"/>
      <c r="CJ72" s="52"/>
      <c r="CK72" s="52"/>
      <c r="CL72" s="52"/>
      <c r="CM72" s="53"/>
      <c r="CN72" s="15"/>
      <c r="CO72" s="22"/>
      <c r="CP72" s="61" t="s">
        <v>28</v>
      </c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3"/>
    </row>
    <row r="73" spans="72:91" ht="15" customHeight="1">
      <c r="BT73" s="103">
        <f>BT58+BT62</f>
        <v>424.09000000000003</v>
      </c>
      <c r="BU73" s="103"/>
      <c r="BV73" s="103"/>
      <c r="BW73" s="103"/>
      <c r="BX73" s="103"/>
      <c r="BY73" s="103"/>
      <c r="BZ73" s="103"/>
      <c r="CA73" s="103"/>
      <c r="CB73" s="103"/>
      <c r="CC73" s="103"/>
      <c r="CD73" s="103">
        <f>CD58+CD62</f>
        <v>356.238</v>
      </c>
      <c r="CE73" s="103"/>
      <c r="CF73" s="103"/>
      <c r="CG73" s="103"/>
      <c r="CH73" s="103"/>
      <c r="CI73" s="103"/>
      <c r="CJ73" s="103"/>
      <c r="CK73" s="103"/>
      <c r="CL73" s="103"/>
      <c r="CM73" s="103"/>
    </row>
    <row r="74" s="1" customFormat="1" ht="12.75">
      <c r="G74" s="1" t="s">
        <v>18</v>
      </c>
    </row>
    <row r="75" spans="1:110" s="1" customFormat="1" ht="68.25" customHeight="1">
      <c r="A75" s="47" t="s">
        <v>119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</row>
    <row r="76" spans="1:110" s="1" customFormat="1" ht="25.5" customHeight="1">
      <c r="A76" s="47" t="s">
        <v>74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</row>
    <row r="77" spans="1:110" s="1" customFormat="1" ht="25.5" customHeight="1">
      <c r="A77" s="47" t="s">
        <v>75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</row>
    <row r="78" spans="1:110" s="1" customFormat="1" ht="25.5" customHeight="1">
      <c r="A78" s="47" t="s">
        <v>118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</row>
    <row r="79" spans="1:110" s="1" customFormat="1" ht="25.5" customHeight="1">
      <c r="A79" s="47" t="s">
        <v>76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</row>
    <row r="80" ht="3" customHeight="1"/>
  </sheetData>
  <sheetProtection/>
  <mergeCells count="341">
    <mergeCell ref="K68:BG68"/>
    <mergeCell ref="BI68:BS68"/>
    <mergeCell ref="BT68:CC68"/>
    <mergeCell ref="CD68:CM68"/>
    <mergeCell ref="CP58:DF69"/>
    <mergeCell ref="A67:I67"/>
    <mergeCell ref="K67:BG67"/>
    <mergeCell ref="BI67:BS67"/>
    <mergeCell ref="BT67:CC67"/>
    <mergeCell ref="A63:I63"/>
    <mergeCell ref="CP19:DF22"/>
    <mergeCell ref="CP42:DF43"/>
    <mergeCell ref="A9:DF9"/>
    <mergeCell ref="CN16:CN17"/>
    <mergeCell ref="CO16:CO17"/>
    <mergeCell ref="BT64:CC64"/>
    <mergeCell ref="CD64:CM64"/>
    <mergeCell ref="BI62:BS62"/>
    <mergeCell ref="BT62:CC62"/>
    <mergeCell ref="CD62:CM62"/>
    <mergeCell ref="BT73:CC73"/>
    <mergeCell ref="CD73:CM73"/>
    <mergeCell ref="A57:I57"/>
    <mergeCell ref="K57:BG57"/>
    <mergeCell ref="BI57:BS57"/>
    <mergeCell ref="BT57:CC57"/>
    <mergeCell ref="CD57:CM57"/>
    <mergeCell ref="A64:I64"/>
    <mergeCell ref="K64:BG64"/>
    <mergeCell ref="BI64:BS64"/>
    <mergeCell ref="K63:BG63"/>
    <mergeCell ref="BI63:BS63"/>
    <mergeCell ref="BT63:CC63"/>
    <mergeCell ref="CD63:CM63"/>
    <mergeCell ref="A62:I62"/>
    <mergeCell ref="K62:BG62"/>
    <mergeCell ref="A5:DF5"/>
    <mergeCell ref="A6:DF6"/>
    <mergeCell ref="A7:DF7"/>
    <mergeCell ref="A8:DF8"/>
    <mergeCell ref="J16:BH17"/>
    <mergeCell ref="BI16:BS17"/>
    <mergeCell ref="BT16:CM16"/>
    <mergeCell ref="AG11:CI11"/>
    <mergeCell ref="J12:BN12"/>
    <mergeCell ref="J13:BN13"/>
    <mergeCell ref="CD18:CM18"/>
    <mergeCell ref="CP18:DF18"/>
    <mergeCell ref="AQ14:AX14"/>
    <mergeCell ref="AY14:AZ14"/>
    <mergeCell ref="BA14:BH14"/>
    <mergeCell ref="CP16:DF17"/>
    <mergeCell ref="BT17:CC17"/>
    <mergeCell ref="CD17:CM17"/>
    <mergeCell ref="A16:I17"/>
    <mergeCell ref="A19:I19"/>
    <mergeCell ref="K19:BG19"/>
    <mergeCell ref="BI19:BS19"/>
    <mergeCell ref="BT19:CC19"/>
    <mergeCell ref="CD21:CM21"/>
    <mergeCell ref="A18:I18"/>
    <mergeCell ref="K18:BG18"/>
    <mergeCell ref="BI18:BS18"/>
    <mergeCell ref="BT18:CC18"/>
    <mergeCell ref="A20:I20"/>
    <mergeCell ref="K20:BG20"/>
    <mergeCell ref="BI20:BS20"/>
    <mergeCell ref="BT20:CC20"/>
    <mergeCell ref="CD19:CM19"/>
    <mergeCell ref="CD20:CM20"/>
    <mergeCell ref="CD22:CM22"/>
    <mergeCell ref="A21:I21"/>
    <mergeCell ref="K21:BG21"/>
    <mergeCell ref="A22:I22"/>
    <mergeCell ref="K22:BG22"/>
    <mergeCell ref="BI22:BS22"/>
    <mergeCell ref="BT22:CC22"/>
    <mergeCell ref="BI21:BS21"/>
    <mergeCell ref="BT21:CC21"/>
    <mergeCell ref="CP23:DF23"/>
    <mergeCell ref="A24:I24"/>
    <mergeCell ref="K24:BG24"/>
    <mergeCell ref="BI24:BS24"/>
    <mergeCell ref="BT24:CC24"/>
    <mergeCell ref="CD24:CM24"/>
    <mergeCell ref="CP24:DF24"/>
    <mergeCell ref="A23:I23"/>
    <mergeCell ref="K23:BG23"/>
    <mergeCell ref="BI23:BS23"/>
    <mergeCell ref="BT25:CC25"/>
    <mergeCell ref="CD23:CM23"/>
    <mergeCell ref="BT23:CC23"/>
    <mergeCell ref="BT27:CC27"/>
    <mergeCell ref="CD25:CM25"/>
    <mergeCell ref="CD27:CM27"/>
    <mergeCell ref="CP25:DF25"/>
    <mergeCell ref="A26:I26"/>
    <mergeCell ref="K26:BG26"/>
    <mergeCell ref="BI26:BS26"/>
    <mergeCell ref="BT26:CC26"/>
    <mergeCell ref="CD26:CM26"/>
    <mergeCell ref="CP26:DF26"/>
    <mergeCell ref="A25:I25"/>
    <mergeCell ref="K25:BG25"/>
    <mergeCell ref="BI25:BS25"/>
    <mergeCell ref="CP27:DF27"/>
    <mergeCell ref="A28:I28"/>
    <mergeCell ref="BI28:BS28"/>
    <mergeCell ref="BT28:CC28"/>
    <mergeCell ref="CD28:CM28"/>
    <mergeCell ref="CP28:DF28"/>
    <mergeCell ref="A27:I27"/>
    <mergeCell ref="K27:BG27"/>
    <mergeCell ref="BI27:BS27"/>
    <mergeCell ref="A30:I30"/>
    <mergeCell ref="K30:BG30"/>
    <mergeCell ref="BI30:BS30"/>
    <mergeCell ref="BT30:CC30"/>
    <mergeCell ref="A31:I31"/>
    <mergeCell ref="K31:BG31"/>
    <mergeCell ref="BI31:BS31"/>
    <mergeCell ref="BT31:CC31"/>
    <mergeCell ref="CD30:CM30"/>
    <mergeCell ref="CP30:DF30"/>
    <mergeCell ref="CD31:CM31"/>
    <mergeCell ref="CP31:DF31"/>
    <mergeCell ref="CD32:CM32"/>
    <mergeCell ref="CP32:DF32"/>
    <mergeCell ref="BI34:BS34"/>
    <mergeCell ref="BT34:CC34"/>
    <mergeCell ref="CD34:CM34"/>
    <mergeCell ref="CP34:DF34"/>
    <mergeCell ref="BI32:BS32"/>
    <mergeCell ref="BT32:CC32"/>
    <mergeCell ref="BI37:BS37"/>
    <mergeCell ref="BT37:CC37"/>
    <mergeCell ref="CD35:CM35"/>
    <mergeCell ref="CP35:DF35"/>
    <mergeCell ref="A34:I34"/>
    <mergeCell ref="K34:BG34"/>
    <mergeCell ref="A35:I35"/>
    <mergeCell ref="K35:BG35"/>
    <mergeCell ref="BI35:BS35"/>
    <mergeCell ref="BT35:CC35"/>
    <mergeCell ref="CD39:CM39"/>
    <mergeCell ref="CP39:DF39"/>
    <mergeCell ref="A36:I36"/>
    <mergeCell ref="K36:BG36"/>
    <mergeCell ref="BI36:BS36"/>
    <mergeCell ref="BT36:CC36"/>
    <mergeCell ref="CD38:CM38"/>
    <mergeCell ref="CP38:DF38"/>
    <mergeCell ref="A37:I37"/>
    <mergeCell ref="K37:BG37"/>
    <mergeCell ref="A39:I39"/>
    <mergeCell ref="K39:BG39"/>
    <mergeCell ref="BI39:BS39"/>
    <mergeCell ref="BT39:CC39"/>
    <mergeCell ref="BI38:BS38"/>
    <mergeCell ref="BT38:CC38"/>
    <mergeCell ref="A43:I43"/>
    <mergeCell ref="K43:BG43"/>
    <mergeCell ref="BI43:BS43"/>
    <mergeCell ref="BT43:CC43"/>
    <mergeCell ref="CD45:CM45"/>
    <mergeCell ref="CP45:DF45"/>
    <mergeCell ref="A44:I44"/>
    <mergeCell ref="K44:BG44"/>
    <mergeCell ref="BI44:BS44"/>
    <mergeCell ref="BT44:CC44"/>
    <mergeCell ref="CD48:CM48"/>
    <mergeCell ref="CP48:DF48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K50:BG50"/>
    <mergeCell ref="BI50:BS50"/>
    <mergeCell ref="BT50:CC50"/>
    <mergeCell ref="A48:I48"/>
    <mergeCell ref="K48:BG48"/>
    <mergeCell ref="BI48:BS48"/>
    <mergeCell ref="BT48:CC48"/>
    <mergeCell ref="A51:I51"/>
    <mergeCell ref="K51:BG51"/>
    <mergeCell ref="BI51:BS51"/>
    <mergeCell ref="BT51:CC51"/>
    <mergeCell ref="CD49:CM49"/>
    <mergeCell ref="CP49:DF49"/>
    <mergeCell ref="CD50:CM50"/>
    <mergeCell ref="A49:I49"/>
    <mergeCell ref="K49:BG49"/>
    <mergeCell ref="A50:I50"/>
    <mergeCell ref="CD53:CM53"/>
    <mergeCell ref="CP53:DF53"/>
    <mergeCell ref="BI49:BS49"/>
    <mergeCell ref="BT49:CC49"/>
    <mergeCell ref="CD51:CM51"/>
    <mergeCell ref="CD52:CM52"/>
    <mergeCell ref="CP52:DF52"/>
    <mergeCell ref="CP50:DF51"/>
    <mergeCell ref="A53:I53"/>
    <mergeCell ref="K53:BG53"/>
    <mergeCell ref="BI53:BS53"/>
    <mergeCell ref="BT53:CC53"/>
    <mergeCell ref="A52:I52"/>
    <mergeCell ref="K52:BG52"/>
    <mergeCell ref="BI52:BS52"/>
    <mergeCell ref="BT52:CC52"/>
    <mergeCell ref="A54:I54"/>
    <mergeCell ref="K54:BG54"/>
    <mergeCell ref="BI54:BS54"/>
    <mergeCell ref="BT54:CC54"/>
    <mergeCell ref="CD56:CM56"/>
    <mergeCell ref="CP56:DF56"/>
    <mergeCell ref="A55:I55"/>
    <mergeCell ref="K55:BG55"/>
    <mergeCell ref="BI55:BS55"/>
    <mergeCell ref="BT55:CC55"/>
    <mergeCell ref="CD54:CM54"/>
    <mergeCell ref="CP54:DF54"/>
    <mergeCell ref="CD55:CM55"/>
    <mergeCell ref="CP55:DF55"/>
    <mergeCell ref="CD58:CM58"/>
    <mergeCell ref="CP57:DF57"/>
    <mergeCell ref="A56:I56"/>
    <mergeCell ref="K56:BG56"/>
    <mergeCell ref="A58:I58"/>
    <mergeCell ref="K58:BG58"/>
    <mergeCell ref="BI58:BS58"/>
    <mergeCell ref="BT58:CC58"/>
    <mergeCell ref="BI56:BS56"/>
    <mergeCell ref="BT56:CC56"/>
    <mergeCell ref="A59:I59"/>
    <mergeCell ref="K59:BG59"/>
    <mergeCell ref="BI59:BS59"/>
    <mergeCell ref="BT59:CC59"/>
    <mergeCell ref="CD61:CM61"/>
    <mergeCell ref="A60:I60"/>
    <mergeCell ref="K60:BG60"/>
    <mergeCell ref="BI60:BS60"/>
    <mergeCell ref="BT60:CC60"/>
    <mergeCell ref="CD59:CM59"/>
    <mergeCell ref="CD60:CM60"/>
    <mergeCell ref="CD65:CM65"/>
    <mergeCell ref="A61:I61"/>
    <mergeCell ref="K61:BG61"/>
    <mergeCell ref="A65:I65"/>
    <mergeCell ref="K65:BG65"/>
    <mergeCell ref="BI65:BS65"/>
    <mergeCell ref="BT65:CC65"/>
    <mergeCell ref="BI61:BS61"/>
    <mergeCell ref="BT61:CC61"/>
    <mergeCell ref="BI66:BS66"/>
    <mergeCell ref="BT66:CC66"/>
    <mergeCell ref="CD70:CM70"/>
    <mergeCell ref="CP70:DF70"/>
    <mergeCell ref="A69:I69"/>
    <mergeCell ref="K69:BG69"/>
    <mergeCell ref="BI69:BS69"/>
    <mergeCell ref="BT69:CC69"/>
    <mergeCell ref="CD67:CM67"/>
    <mergeCell ref="A68:I68"/>
    <mergeCell ref="CD71:CM71"/>
    <mergeCell ref="CP71:DF71"/>
    <mergeCell ref="A70:I70"/>
    <mergeCell ref="K70:BG70"/>
    <mergeCell ref="A71:I71"/>
    <mergeCell ref="K71:BG71"/>
    <mergeCell ref="BI71:BS71"/>
    <mergeCell ref="BT71:CC71"/>
    <mergeCell ref="A79:DF79"/>
    <mergeCell ref="K28:BG28"/>
    <mergeCell ref="A29:I29"/>
    <mergeCell ref="K29:BG29"/>
    <mergeCell ref="BI29:BS29"/>
    <mergeCell ref="BT29:CC29"/>
    <mergeCell ref="CD29:CM29"/>
    <mergeCell ref="CP29:DF29"/>
    <mergeCell ref="CD66:CM66"/>
    <mergeCell ref="CD69:CM69"/>
    <mergeCell ref="CD72:CM72"/>
    <mergeCell ref="CP72:DF72"/>
    <mergeCell ref="CD33:CM33"/>
    <mergeCell ref="CP33:DF33"/>
    <mergeCell ref="A77:DF77"/>
    <mergeCell ref="A78:DF78"/>
    <mergeCell ref="A75:DF75"/>
    <mergeCell ref="A76:DF76"/>
    <mergeCell ref="A72:I72"/>
    <mergeCell ref="K72:BG72"/>
    <mergeCell ref="A32:I32"/>
    <mergeCell ref="K32:BG32"/>
    <mergeCell ref="A40:I40"/>
    <mergeCell ref="K40:BG40"/>
    <mergeCell ref="BI40:BS40"/>
    <mergeCell ref="BT40:CC40"/>
    <mergeCell ref="A33:I33"/>
    <mergeCell ref="K33:BG33"/>
    <mergeCell ref="A38:I38"/>
    <mergeCell ref="K38:BG38"/>
    <mergeCell ref="A41:I41"/>
    <mergeCell ref="K41:BG41"/>
    <mergeCell ref="BI41:BS41"/>
    <mergeCell ref="BT41:CC41"/>
    <mergeCell ref="BI72:BS72"/>
    <mergeCell ref="BT72:CC72"/>
    <mergeCell ref="BI70:BS70"/>
    <mergeCell ref="BT70:CC70"/>
    <mergeCell ref="A66:I66"/>
    <mergeCell ref="K66:BG66"/>
    <mergeCell ref="CD40:CM40"/>
    <mergeCell ref="CP40:DF40"/>
    <mergeCell ref="CD41:CM41"/>
    <mergeCell ref="CP41:DF41"/>
    <mergeCell ref="BI33:BS33"/>
    <mergeCell ref="BT33:CC33"/>
    <mergeCell ref="CD36:CM36"/>
    <mergeCell ref="CP36:DF36"/>
    <mergeCell ref="CD37:CM37"/>
    <mergeCell ref="CP37:DF37"/>
    <mergeCell ref="CD42:CM42"/>
    <mergeCell ref="CD43:CM43"/>
    <mergeCell ref="A47:I47"/>
    <mergeCell ref="K47:BG47"/>
    <mergeCell ref="BI47:BS47"/>
    <mergeCell ref="BT47:CC47"/>
    <mergeCell ref="BI42:BS42"/>
    <mergeCell ref="BT42:CC42"/>
    <mergeCell ref="A42:I42"/>
    <mergeCell ref="K42:BG42"/>
    <mergeCell ref="CD47:CM47"/>
    <mergeCell ref="CP47:DF47"/>
    <mergeCell ref="CD44:CM44"/>
    <mergeCell ref="CP44:DF44"/>
    <mergeCell ref="CD46:CM46"/>
    <mergeCell ref="CP46:DF46"/>
  </mergeCells>
  <printOptions/>
  <pageMargins left="0.7874015748031497" right="0.12" top="0.17" bottom="0.2" header="0.1968503937007874" footer="0.15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G79"/>
  <sheetViews>
    <sheetView view="pageBreakPreview" zoomScaleSheetLayoutView="100" zoomScalePageLayoutView="0" workbookViewId="0" topLeftCell="A64">
      <selection activeCell="CP19" sqref="CP19:DF22"/>
    </sheetView>
  </sheetViews>
  <sheetFormatPr defaultColWidth="0.875" defaultRowHeight="15" customHeight="1"/>
  <cols>
    <col min="1" max="91" width="0.875" style="2" customWidth="1"/>
    <col min="92" max="92" width="8.375" style="2" customWidth="1"/>
    <col min="93" max="93" width="12.375" style="2" customWidth="1"/>
    <col min="94" max="109" width="0.875" style="2" customWidth="1"/>
    <col min="110" max="110" width="26.00390625" style="2" customWidth="1"/>
    <col min="111" max="111" width="18.25390625" style="2" customWidth="1"/>
    <col min="112" max="16384" width="0.875" style="2" customWidth="1"/>
  </cols>
  <sheetData>
    <row r="1" s="1" customFormat="1" ht="12" customHeight="1">
      <c r="BO1" s="1" t="s">
        <v>164</v>
      </c>
    </row>
    <row r="2" s="1" customFormat="1" ht="12" customHeight="1">
      <c r="BO2" s="1" t="s">
        <v>31</v>
      </c>
    </row>
    <row r="3" s="1" customFormat="1" ht="12" customHeight="1">
      <c r="BO3" s="1" t="s">
        <v>32</v>
      </c>
    </row>
    <row r="4" ht="21" customHeight="1"/>
    <row r="5" spans="1:110" s="3" customFormat="1" ht="14.25" customHeight="1">
      <c r="A5" s="28" t="s">
        <v>163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</row>
    <row r="6" spans="1:110" s="3" customFormat="1" ht="14.25" customHeight="1">
      <c r="A6" s="28" t="s">
        <v>162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</row>
    <row r="7" spans="1:110" s="3" customFormat="1" ht="14.25" customHeight="1">
      <c r="A7" s="28" t="s">
        <v>161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</row>
    <row r="8" spans="1:110" s="3" customFormat="1" ht="14.25" customHeight="1">
      <c r="A8" s="28" t="s">
        <v>160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</row>
    <row r="9" spans="1:110" s="3" customFormat="1" ht="14.25" customHeight="1">
      <c r="A9" s="28" t="s">
        <v>223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</row>
    <row r="10" ht="21" customHeight="1"/>
    <row r="11" spans="3:87" ht="15">
      <c r="C11" s="4" t="s">
        <v>159</v>
      </c>
      <c r="D11" s="4"/>
      <c r="AG11" s="49" t="s">
        <v>115</v>
      </c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</row>
    <row r="12" spans="3:66" ht="15">
      <c r="C12" s="4" t="s">
        <v>33</v>
      </c>
      <c r="D12" s="4"/>
      <c r="J12" s="31" t="s">
        <v>116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6" ht="15">
      <c r="C13" s="4" t="s">
        <v>34</v>
      </c>
      <c r="D13" s="4"/>
      <c r="J13" s="32" t="s">
        <v>117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</row>
    <row r="14" spans="3:61" ht="15">
      <c r="C14" s="4" t="s">
        <v>158</v>
      </c>
      <c r="D14" s="4"/>
      <c r="AQ14" s="95" t="s">
        <v>165</v>
      </c>
      <c r="AR14" s="95"/>
      <c r="AS14" s="95"/>
      <c r="AT14" s="95"/>
      <c r="AU14" s="95"/>
      <c r="AV14" s="95"/>
      <c r="AW14" s="95"/>
      <c r="AX14" s="95"/>
      <c r="AY14" s="96" t="s">
        <v>157</v>
      </c>
      <c r="AZ14" s="96"/>
      <c r="BA14" s="95" t="s">
        <v>166</v>
      </c>
      <c r="BB14" s="95"/>
      <c r="BC14" s="95"/>
      <c r="BD14" s="95"/>
      <c r="BE14" s="95"/>
      <c r="BF14" s="95"/>
      <c r="BG14" s="95"/>
      <c r="BH14" s="95"/>
      <c r="BI14" s="2" t="s">
        <v>156</v>
      </c>
    </row>
    <row r="16" spans="1:110" s="6" customFormat="1" ht="13.5">
      <c r="A16" s="86" t="s">
        <v>30</v>
      </c>
      <c r="B16" s="87"/>
      <c r="C16" s="87"/>
      <c r="D16" s="87"/>
      <c r="E16" s="87"/>
      <c r="F16" s="87"/>
      <c r="G16" s="87"/>
      <c r="H16" s="87"/>
      <c r="I16" s="88"/>
      <c r="J16" s="102" t="s">
        <v>0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8"/>
      <c r="BI16" s="86" t="s">
        <v>35</v>
      </c>
      <c r="BJ16" s="87"/>
      <c r="BK16" s="87"/>
      <c r="BL16" s="87"/>
      <c r="BM16" s="87"/>
      <c r="BN16" s="87"/>
      <c r="BO16" s="87"/>
      <c r="BP16" s="87"/>
      <c r="BQ16" s="87"/>
      <c r="BR16" s="87"/>
      <c r="BS16" s="88"/>
      <c r="BT16" s="77" t="s">
        <v>1</v>
      </c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9"/>
      <c r="CN16" s="29" t="s">
        <v>212</v>
      </c>
      <c r="CO16" s="29" t="s">
        <v>27</v>
      </c>
      <c r="CP16" s="86" t="s">
        <v>4</v>
      </c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</row>
    <row r="17" spans="1:110" s="6" customFormat="1" ht="13.5">
      <c r="A17" s="89"/>
      <c r="B17" s="90"/>
      <c r="C17" s="90"/>
      <c r="D17" s="90"/>
      <c r="E17" s="90"/>
      <c r="F17" s="90"/>
      <c r="G17" s="90"/>
      <c r="H17" s="90"/>
      <c r="I17" s="91"/>
      <c r="J17" s="89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1"/>
      <c r="BI17" s="89"/>
      <c r="BJ17" s="90"/>
      <c r="BK17" s="90"/>
      <c r="BL17" s="90"/>
      <c r="BM17" s="90"/>
      <c r="BN17" s="90"/>
      <c r="BO17" s="90"/>
      <c r="BP17" s="90"/>
      <c r="BQ17" s="90"/>
      <c r="BR17" s="90"/>
      <c r="BS17" s="91"/>
      <c r="BT17" s="77" t="s">
        <v>2</v>
      </c>
      <c r="BU17" s="78"/>
      <c r="BV17" s="78"/>
      <c r="BW17" s="78"/>
      <c r="BX17" s="78"/>
      <c r="BY17" s="78"/>
      <c r="BZ17" s="78"/>
      <c r="CA17" s="78"/>
      <c r="CB17" s="78"/>
      <c r="CC17" s="79"/>
      <c r="CD17" s="77" t="s">
        <v>3</v>
      </c>
      <c r="CE17" s="78"/>
      <c r="CF17" s="78"/>
      <c r="CG17" s="78"/>
      <c r="CH17" s="78"/>
      <c r="CI17" s="78"/>
      <c r="CJ17" s="78"/>
      <c r="CK17" s="78"/>
      <c r="CL17" s="78"/>
      <c r="CM17" s="79"/>
      <c r="CN17" s="29"/>
      <c r="CO17" s="29"/>
      <c r="CP17" s="99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1"/>
    </row>
    <row r="18" spans="1:110" s="6" customFormat="1" ht="15" customHeight="1">
      <c r="A18" s="73" t="s">
        <v>5</v>
      </c>
      <c r="B18" s="74"/>
      <c r="C18" s="74"/>
      <c r="D18" s="74"/>
      <c r="E18" s="74"/>
      <c r="F18" s="74"/>
      <c r="G18" s="74"/>
      <c r="H18" s="74"/>
      <c r="I18" s="75"/>
      <c r="J18" s="5"/>
      <c r="K18" s="76" t="s">
        <v>36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"/>
      <c r="BI18" s="77" t="s">
        <v>28</v>
      </c>
      <c r="BJ18" s="78"/>
      <c r="BK18" s="78"/>
      <c r="BL18" s="78"/>
      <c r="BM18" s="78"/>
      <c r="BN18" s="78"/>
      <c r="BO18" s="78"/>
      <c r="BP18" s="78"/>
      <c r="BQ18" s="78"/>
      <c r="BR18" s="78"/>
      <c r="BS18" s="79"/>
      <c r="BT18" s="77" t="s">
        <v>28</v>
      </c>
      <c r="BU18" s="78"/>
      <c r="BV18" s="78"/>
      <c r="BW18" s="78"/>
      <c r="BX18" s="78"/>
      <c r="BY18" s="78"/>
      <c r="BZ18" s="78"/>
      <c r="CA18" s="78"/>
      <c r="CB18" s="78"/>
      <c r="CC18" s="79"/>
      <c r="CD18" s="77" t="s">
        <v>28</v>
      </c>
      <c r="CE18" s="78"/>
      <c r="CF18" s="78"/>
      <c r="CG18" s="78"/>
      <c r="CH18" s="78"/>
      <c r="CI18" s="78"/>
      <c r="CJ18" s="78"/>
      <c r="CK18" s="78"/>
      <c r="CL18" s="78"/>
      <c r="CM18" s="79"/>
      <c r="CN18" s="14"/>
      <c r="CO18" s="14"/>
      <c r="CP18" s="92" t="s">
        <v>28</v>
      </c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4"/>
    </row>
    <row r="19" spans="1:111" s="13" customFormat="1" ht="30" customHeight="1">
      <c r="A19" s="57" t="s">
        <v>7</v>
      </c>
      <c r="B19" s="58"/>
      <c r="C19" s="58"/>
      <c r="D19" s="58"/>
      <c r="E19" s="58"/>
      <c r="F19" s="58"/>
      <c r="G19" s="58"/>
      <c r="H19" s="58"/>
      <c r="I19" s="59"/>
      <c r="J19" s="20"/>
      <c r="K19" s="60" t="s">
        <v>37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21"/>
      <c r="BI19" s="51" t="s">
        <v>6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3"/>
      <c r="BT19" s="83">
        <f>BT20+BT34-1266.48</f>
        <v>30851.52</v>
      </c>
      <c r="BU19" s="84"/>
      <c r="BV19" s="84"/>
      <c r="BW19" s="84"/>
      <c r="BX19" s="84"/>
      <c r="BY19" s="84"/>
      <c r="BZ19" s="84"/>
      <c r="CA19" s="84"/>
      <c r="CB19" s="84"/>
      <c r="CC19" s="85"/>
      <c r="CD19" s="51">
        <f>CD20+CD34+CD48</f>
        <v>51814.77999999999</v>
      </c>
      <c r="CE19" s="52"/>
      <c r="CF19" s="52"/>
      <c r="CG19" s="52"/>
      <c r="CH19" s="52"/>
      <c r="CI19" s="52"/>
      <c r="CJ19" s="52"/>
      <c r="CK19" s="52"/>
      <c r="CL19" s="52"/>
      <c r="CM19" s="53"/>
      <c r="CN19" s="15">
        <f>BT19-CD19</f>
        <v>-20963.25999999999</v>
      </c>
      <c r="CO19" s="22">
        <f>CN19*100/BT19</f>
        <v>-67.94887253529158</v>
      </c>
      <c r="CP19" s="40" t="s">
        <v>242</v>
      </c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2"/>
      <c r="DG19" s="13" t="e">
        <f>CD19-#REF!</f>
        <v>#REF!</v>
      </c>
    </row>
    <row r="20" spans="1:110" s="13" customFormat="1" ht="30" customHeight="1">
      <c r="A20" s="57" t="s">
        <v>8</v>
      </c>
      <c r="B20" s="58"/>
      <c r="C20" s="58"/>
      <c r="D20" s="58"/>
      <c r="E20" s="58"/>
      <c r="F20" s="58"/>
      <c r="G20" s="58"/>
      <c r="H20" s="58"/>
      <c r="I20" s="59"/>
      <c r="J20" s="20"/>
      <c r="K20" s="60" t="s">
        <v>155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21"/>
      <c r="BI20" s="51" t="s">
        <v>6</v>
      </c>
      <c r="BJ20" s="52"/>
      <c r="BK20" s="52"/>
      <c r="BL20" s="52"/>
      <c r="BM20" s="52"/>
      <c r="BN20" s="52"/>
      <c r="BO20" s="52"/>
      <c r="BP20" s="52"/>
      <c r="BQ20" s="52"/>
      <c r="BR20" s="52"/>
      <c r="BS20" s="53"/>
      <c r="BT20" s="51">
        <f>BT21+BT26+BT28+BT32+BT33</f>
        <v>10843.06</v>
      </c>
      <c r="BU20" s="52"/>
      <c r="BV20" s="52"/>
      <c r="BW20" s="52"/>
      <c r="BX20" s="52"/>
      <c r="BY20" s="52"/>
      <c r="BZ20" s="52"/>
      <c r="CA20" s="52"/>
      <c r="CB20" s="52"/>
      <c r="CC20" s="53"/>
      <c r="CD20" s="51">
        <f>CD21+CD26+CD28+CD32+CD33</f>
        <v>12842.6</v>
      </c>
      <c r="CE20" s="52"/>
      <c r="CF20" s="52"/>
      <c r="CG20" s="52"/>
      <c r="CH20" s="52"/>
      <c r="CI20" s="52"/>
      <c r="CJ20" s="52"/>
      <c r="CK20" s="52"/>
      <c r="CL20" s="52"/>
      <c r="CM20" s="53"/>
      <c r="CN20" s="15">
        <f aca="true" t="shared" si="0" ref="CN20:CN52">BT20-CD20</f>
        <v>-1999.5400000000009</v>
      </c>
      <c r="CO20" s="22">
        <f aca="true" t="shared" si="1" ref="CO20:CO52">CN20*100/BT20</f>
        <v>-18.44073536437132</v>
      </c>
      <c r="CP20" s="104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6"/>
    </row>
    <row r="21" spans="1:110" s="13" customFormat="1" ht="15" customHeight="1">
      <c r="A21" s="57" t="s">
        <v>9</v>
      </c>
      <c r="B21" s="58"/>
      <c r="C21" s="58"/>
      <c r="D21" s="58"/>
      <c r="E21" s="58"/>
      <c r="F21" s="58"/>
      <c r="G21" s="58"/>
      <c r="H21" s="58"/>
      <c r="I21" s="59"/>
      <c r="J21" s="20"/>
      <c r="K21" s="60" t="s">
        <v>10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21"/>
      <c r="BI21" s="51" t="s">
        <v>6</v>
      </c>
      <c r="BJ21" s="52"/>
      <c r="BK21" s="52"/>
      <c r="BL21" s="52"/>
      <c r="BM21" s="52"/>
      <c r="BN21" s="52"/>
      <c r="BO21" s="52"/>
      <c r="BP21" s="52"/>
      <c r="BQ21" s="52"/>
      <c r="BR21" s="52"/>
      <c r="BS21" s="53"/>
      <c r="BT21" s="51">
        <f>BT22+BT23+BT24</f>
        <v>3309.19</v>
      </c>
      <c r="BU21" s="52"/>
      <c r="BV21" s="52"/>
      <c r="BW21" s="52"/>
      <c r="BX21" s="52"/>
      <c r="BY21" s="52"/>
      <c r="BZ21" s="52"/>
      <c r="CA21" s="52"/>
      <c r="CB21" s="52"/>
      <c r="CC21" s="53"/>
      <c r="CD21" s="51">
        <f>CD22+CD23+CD24</f>
        <v>5525.049999999999</v>
      </c>
      <c r="CE21" s="52"/>
      <c r="CF21" s="52"/>
      <c r="CG21" s="52"/>
      <c r="CH21" s="52"/>
      <c r="CI21" s="52"/>
      <c r="CJ21" s="52"/>
      <c r="CK21" s="52"/>
      <c r="CL21" s="52"/>
      <c r="CM21" s="53"/>
      <c r="CN21" s="15">
        <f t="shared" si="0"/>
        <v>-2215.859999999999</v>
      </c>
      <c r="CO21" s="22">
        <f t="shared" si="1"/>
        <v>-66.96079705305524</v>
      </c>
      <c r="CP21" s="104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6"/>
    </row>
    <row r="22" spans="1:110" s="13" customFormat="1" ht="30" customHeight="1">
      <c r="A22" s="57" t="s">
        <v>12</v>
      </c>
      <c r="B22" s="58"/>
      <c r="C22" s="58"/>
      <c r="D22" s="58"/>
      <c r="E22" s="58"/>
      <c r="F22" s="58"/>
      <c r="G22" s="58"/>
      <c r="H22" s="58"/>
      <c r="I22" s="59"/>
      <c r="J22" s="20"/>
      <c r="K22" s="60" t="s">
        <v>114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21"/>
      <c r="BI22" s="51" t="s">
        <v>6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3"/>
      <c r="BT22" s="51">
        <v>668.91</v>
      </c>
      <c r="BU22" s="52"/>
      <c r="BV22" s="52"/>
      <c r="BW22" s="52"/>
      <c r="BX22" s="52"/>
      <c r="BY22" s="52"/>
      <c r="BZ22" s="52"/>
      <c r="CA22" s="52"/>
      <c r="CB22" s="52"/>
      <c r="CC22" s="53"/>
      <c r="CD22" s="51">
        <v>2858.1</v>
      </c>
      <c r="CE22" s="52"/>
      <c r="CF22" s="52"/>
      <c r="CG22" s="52"/>
      <c r="CH22" s="52"/>
      <c r="CI22" s="52"/>
      <c r="CJ22" s="52"/>
      <c r="CK22" s="52"/>
      <c r="CL22" s="52"/>
      <c r="CM22" s="53"/>
      <c r="CN22" s="15">
        <f t="shared" si="0"/>
        <v>-2189.19</v>
      </c>
      <c r="CO22" s="22">
        <f t="shared" si="1"/>
        <v>-327.2772121810109</v>
      </c>
      <c r="CP22" s="43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5"/>
    </row>
    <row r="23" spans="1:110" s="13" customFormat="1" ht="15" customHeight="1">
      <c r="A23" s="57" t="s">
        <v>38</v>
      </c>
      <c r="B23" s="58"/>
      <c r="C23" s="58"/>
      <c r="D23" s="58"/>
      <c r="E23" s="58"/>
      <c r="F23" s="58"/>
      <c r="G23" s="58"/>
      <c r="H23" s="58"/>
      <c r="I23" s="59"/>
      <c r="J23" s="20"/>
      <c r="K23" s="60" t="s">
        <v>39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21"/>
      <c r="BI23" s="51" t="s">
        <v>6</v>
      </c>
      <c r="BJ23" s="52"/>
      <c r="BK23" s="52"/>
      <c r="BL23" s="52"/>
      <c r="BM23" s="52"/>
      <c r="BN23" s="52"/>
      <c r="BO23" s="52"/>
      <c r="BP23" s="52"/>
      <c r="BQ23" s="52"/>
      <c r="BR23" s="52"/>
      <c r="BS23" s="53"/>
      <c r="BT23" s="51">
        <v>0</v>
      </c>
      <c r="BU23" s="52"/>
      <c r="BV23" s="52"/>
      <c r="BW23" s="52"/>
      <c r="BX23" s="52"/>
      <c r="BY23" s="52"/>
      <c r="BZ23" s="52"/>
      <c r="CA23" s="52"/>
      <c r="CB23" s="52"/>
      <c r="CC23" s="53"/>
      <c r="CD23" s="51">
        <v>0</v>
      </c>
      <c r="CE23" s="52"/>
      <c r="CF23" s="52"/>
      <c r="CG23" s="52"/>
      <c r="CH23" s="52"/>
      <c r="CI23" s="52"/>
      <c r="CJ23" s="52"/>
      <c r="CK23" s="52"/>
      <c r="CL23" s="52"/>
      <c r="CM23" s="53"/>
      <c r="CN23" s="15">
        <f t="shared" si="0"/>
        <v>0</v>
      </c>
      <c r="CO23" s="22"/>
      <c r="CP23" s="54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6"/>
    </row>
    <row r="24" spans="1:110" s="13" customFormat="1" ht="58.5" customHeight="1">
      <c r="A24" s="57" t="s">
        <v>40</v>
      </c>
      <c r="B24" s="58"/>
      <c r="C24" s="58"/>
      <c r="D24" s="58"/>
      <c r="E24" s="58"/>
      <c r="F24" s="58"/>
      <c r="G24" s="58"/>
      <c r="H24" s="58"/>
      <c r="I24" s="59"/>
      <c r="J24" s="20"/>
      <c r="K24" s="60" t="s">
        <v>41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21"/>
      <c r="BI24" s="51" t="s">
        <v>6</v>
      </c>
      <c r="BJ24" s="52"/>
      <c r="BK24" s="52"/>
      <c r="BL24" s="52"/>
      <c r="BM24" s="52"/>
      <c r="BN24" s="52"/>
      <c r="BO24" s="52"/>
      <c r="BP24" s="52"/>
      <c r="BQ24" s="52"/>
      <c r="BR24" s="52"/>
      <c r="BS24" s="53"/>
      <c r="BT24" s="51">
        <v>2640.28</v>
      </c>
      <c r="BU24" s="52"/>
      <c r="BV24" s="52"/>
      <c r="BW24" s="52"/>
      <c r="BX24" s="52"/>
      <c r="BY24" s="52"/>
      <c r="BZ24" s="52"/>
      <c r="CA24" s="52"/>
      <c r="CB24" s="52"/>
      <c r="CC24" s="53"/>
      <c r="CD24" s="51">
        <v>2666.95</v>
      </c>
      <c r="CE24" s="52"/>
      <c r="CF24" s="52"/>
      <c r="CG24" s="52"/>
      <c r="CH24" s="52"/>
      <c r="CI24" s="52"/>
      <c r="CJ24" s="52"/>
      <c r="CK24" s="52"/>
      <c r="CL24" s="52"/>
      <c r="CM24" s="53"/>
      <c r="CN24" s="15">
        <f t="shared" si="0"/>
        <v>-26.669999999999618</v>
      </c>
      <c r="CO24" s="22">
        <f t="shared" si="1"/>
        <v>-1.0101201387731458</v>
      </c>
      <c r="CP24" s="54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6"/>
    </row>
    <row r="25" spans="1:110" s="13" customFormat="1" ht="15" customHeight="1">
      <c r="A25" s="57" t="s">
        <v>42</v>
      </c>
      <c r="B25" s="58"/>
      <c r="C25" s="58"/>
      <c r="D25" s="58"/>
      <c r="E25" s="58"/>
      <c r="F25" s="58"/>
      <c r="G25" s="58"/>
      <c r="H25" s="58"/>
      <c r="I25" s="59"/>
      <c r="J25" s="20"/>
      <c r="K25" s="60" t="s">
        <v>13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21"/>
      <c r="BI25" s="51" t="s">
        <v>6</v>
      </c>
      <c r="BJ25" s="52"/>
      <c r="BK25" s="52"/>
      <c r="BL25" s="52"/>
      <c r="BM25" s="52"/>
      <c r="BN25" s="52"/>
      <c r="BO25" s="52"/>
      <c r="BP25" s="52"/>
      <c r="BQ25" s="52"/>
      <c r="BR25" s="52"/>
      <c r="BS25" s="53"/>
      <c r="BT25" s="51">
        <f>BT24</f>
        <v>2640.28</v>
      </c>
      <c r="BU25" s="52"/>
      <c r="BV25" s="52"/>
      <c r="BW25" s="52"/>
      <c r="BX25" s="52"/>
      <c r="BY25" s="52"/>
      <c r="BZ25" s="52"/>
      <c r="CA25" s="52"/>
      <c r="CB25" s="52"/>
      <c r="CC25" s="53"/>
      <c r="CD25" s="51">
        <f>CD24</f>
        <v>2666.95</v>
      </c>
      <c r="CE25" s="52"/>
      <c r="CF25" s="52"/>
      <c r="CG25" s="52"/>
      <c r="CH25" s="52"/>
      <c r="CI25" s="52"/>
      <c r="CJ25" s="52"/>
      <c r="CK25" s="52"/>
      <c r="CL25" s="52"/>
      <c r="CM25" s="53"/>
      <c r="CN25" s="15">
        <f t="shared" si="0"/>
        <v>-26.669999999999618</v>
      </c>
      <c r="CO25" s="22">
        <f t="shared" si="1"/>
        <v>-1.0101201387731458</v>
      </c>
      <c r="CP25" s="54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6"/>
    </row>
    <row r="26" spans="1:110" s="13" customFormat="1" ht="32.25" customHeight="1">
      <c r="A26" s="57" t="s">
        <v>11</v>
      </c>
      <c r="B26" s="58"/>
      <c r="C26" s="58"/>
      <c r="D26" s="58"/>
      <c r="E26" s="58"/>
      <c r="F26" s="58"/>
      <c r="G26" s="58"/>
      <c r="H26" s="58"/>
      <c r="I26" s="59"/>
      <c r="J26" s="20"/>
      <c r="K26" s="60" t="s">
        <v>154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21"/>
      <c r="BI26" s="51" t="s">
        <v>6</v>
      </c>
      <c r="BJ26" s="52"/>
      <c r="BK26" s="52"/>
      <c r="BL26" s="52"/>
      <c r="BM26" s="52"/>
      <c r="BN26" s="52"/>
      <c r="BO26" s="52"/>
      <c r="BP26" s="52"/>
      <c r="BQ26" s="52"/>
      <c r="BR26" s="52"/>
      <c r="BS26" s="53"/>
      <c r="BT26" s="51">
        <v>3802.06</v>
      </c>
      <c r="BU26" s="52"/>
      <c r="BV26" s="52"/>
      <c r="BW26" s="52"/>
      <c r="BX26" s="52"/>
      <c r="BY26" s="52"/>
      <c r="BZ26" s="52"/>
      <c r="CA26" s="52"/>
      <c r="CB26" s="52"/>
      <c r="CC26" s="53"/>
      <c r="CD26" s="51">
        <v>2345.17</v>
      </c>
      <c r="CE26" s="52"/>
      <c r="CF26" s="52"/>
      <c r="CG26" s="52"/>
      <c r="CH26" s="52"/>
      <c r="CI26" s="52"/>
      <c r="CJ26" s="52"/>
      <c r="CK26" s="52"/>
      <c r="CL26" s="52"/>
      <c r="CM26" s="53"/>
      <c r="CN26" s="15">
        <f t="shared" si="0"/>
        <v>1456.8899999999999</v>
      </c>
      <c r="CO26" s="22">
        <f t="shared" si="1"/>
        <v>38.31843789945451</v>
      </c>
      <c r="CP26" s="54" t="s">
        <v>241</v>
      </c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6"/>
    </row>
    <row r="27" spans="1:110" s="13" customFormat="1" ht="15" customHeight="1">
      <c r="A27" s="57" t="s">
        <v>20</v>
      </c>
      <c r="B27" s="58"/>
      <c r="C27" s="58"/>
      <c r="D27" s="58"/>
      <c r="E27" s="58"/>
      <c r="F27" s="58"/>
      <c r="G27" s="58"/>
      <c r="H27" s="58"/>
      <c r="I27" s="59"/>
      <c r="J27" s="20"/>
      <c r="K27" s="60" t="s">
        <v>13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21"/>
      <c r="BI27" s="51" t="s">
        <v>6</v>
      </c>
      <c r="BJ27" s="52"/>
      <c r="BK27" s="52"/>
      <c r="BL27" s="52"/>
      <c r="BM27" s="52"/>
      <c r="BN27" s="52"/>
      <c r="BO27" s="52"/>
      <c r="BP27" s="52"/>
      <c r="BQ27" s="52"/>
      <c r="BR27" s="52"/>
      <c r="BS27" s="53"/>
      <c r="BT27" s="51">
        <v>0</v>
      </c>
      <c r="BU27" s="52"/>
      <c r="BV27" s="52"/>
      <c r="BW27" s="52"/>
      <c r="BX27" s="52"/>
      <c r="BY27" s="52"/>
      <c r="BZ27" s="52"/>
      <c r="CA27" s="52"/>
      <c r="CB27" s="52"/>
      <c r="CC27" s="53"/>
      <c r="CD27" s="51">
        <v>0</v>
      </c>
      <c r="CE27" s="52"/>
      <c r="CF27" s="52"/>
      <c r="CG27" s="52"/>
      <c r="CH27" s="52"/>
      <c r="CI27" s="52"/>
      <c r="CJ27" s="52"/>
      <c r="CK27" s="52"/>
      <c r="CL27" s="52"/>
      <c r="CM27" s="53"/>
      <c r="CN27" s="15">
        <f t="shared" si="0"/>
        <v>0</v>
      </c>
      <c r="CO27" s="22"/>
      <c r="CP27" s="54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6"/>
    </row>
    <row r="28" spans="1:110" s="13" customFormat="1" ht="30" customHeight="1">
      <c r="A28" s="57" t="s">
        <v>14</v>
      </c>
      <c r="B28" s="58"/>
      <c r="C28" s="58"/>
      <c r="D28" s="58"/>
      <c r="E28" s="58"/>
      <c r="F28" s="58"/>
      <c r="G28" s="58"/>
      <c r="H28" s="58"/>
      <c r="I28" s="59"/>
      <c r="J28" s="20"/>
      <c r="K28" s="60" t="s">
        <v>153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21"/>
      <c r="BI28" s="51" t="s">
        <v>6</v>
      </c>
      <c r="BJ28" s="52"/>
      <c r="BK28" s="52"/>
      <c r="BL28" s="52"/>
      <c r="BM28" s="52"/>
      <c r="BN28" s="52"/>
      <c r="BO28" s="52"/>
      <c r="BP28" s="52"/>
      <c r="BQ28" s="52"/>
      <c r="BR28" s="52"/>
      <c r="BS28" s="53"/>
      <c r="BT28" s="51">
        <f>BT29+BT30+BT31</f>
        <v>2990.33</v>
      </c>
      <c r="BU28" s="52"/>
      <c r="BV28" s="52"/>
      <c r="BW28" s="52"/>
      <c r="BX28" s="52"/>
      <c r="BY28" s="52"/>
      <c r="BZ28" s="52"/>
      <c r="CA28" s="52"/>
      <c r="CB28" s="52"/>
      <c r="CC28" s="53"/>
      <c r="CD28" s="51">
        <f>CD29+CD30+CD31</f>
        <v>3067.52</v>
      </c>
      <c r="CE28" s="52"/>
      <c r="CF28" s="52"/>
      <c r="CG28" s="52"/>
      <c r="CH28" s="52"/>
      <c r="CI28" s="52"/>
      <c r="CJ28" s="52"/>
      <c r="CK28" s="52"/>
      <c r="CL28" s="52"/>
      <c r="CM28" s="53"/>
      <c r="CN28" s="15">
        <f t="shared" si="0"/>
        <v>-77.19000000000005</v>
      </c>
      <c r="CO28" s="22">
        <f t="shared" si="1"/>
        <v>-2.5813204562707144</v>
      </c>
      <c r="CP28" s="54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6"/>
    </row>
    <row r="29" spans="1:110" s="13" customFormat="1" ht="30" customHeight="1">
      <c r="A29" s="57" t="s">
        <v>152</v>
      </c>
      <c r="B29" s="58"/>
      <c r="C29" s="58"/>
      <c r="D29" s="58"/>
      <c r="E29" s="58"/>
      <c r="F29" s="58"/>
      <c r="G29" s="58"/>
      <c r="H29" s="58"/>
      <c r="I29" s="59"/>
      <c r="J29" s="20"/>
      <c r="K29" s="60" t="s">
        <v>151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21"/>
      <c r="BI29" s="51" t="s">
        <v>6</v>
      </c>
      <c r="BJ29" s="52"/>
      <c r="BK29" s="52"/>
      <c r="BL29" s="52"/>
      <c r="BM29" s="52"/>
      <c r="BN29" s="52"/>
      <c r="BO29" s="52"/>
      <c r="BP29" s="52"/>
      <c r="BQ29" s="52"/>
      <c r="BR29" s="52"/>
      <c r="BS29" s="53"/>
      <c r="BT29" s="51">
        <v>0</v>
      </c>
      <c r="BU29" s="52"/>
      <c r="BV29" s="52"/>
      <c r="BW29" s="52"/>
      <c r="BX29" s="52"/>
      <c r="BY29" s="52"/>
      <c r="BZ29" s="52"/>
      <c r="CA29" s="52"/>
      <c r="CB29" s="52"/>
      <c r="CC29" s="53"/>
      <c r="CD29" s="51">
        <v>0</v>
      </c>
      <c r="CE29" s="52"/>
      <c r="CF29" s="52"/>
      <c r="CG29" s="52"/>
      <c r="CH29" s="52"/>
      <c r="CI29" s="52"/>
      <c r="CJ29" s="52"/>
      <c r="CK29" s="52"/>
      <c r="CL29" s="52"/>
      <c r="CM29" s="53"/>
      <c r="CN29" s="15">
        <f t="shared" si="0"/>
        <v>0</v>
      </c>
      <c r="CO29" s="22"/>
      <c r="CP29" s="54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6"/>
    </row>
    <row r="30" spans="1:110" s="13" customFormat="1" ht="15" customHeight="1">
      <c r="A30" s="57" t="s">
        <v>150</v>
      </c>
      <c r="B30" s="58"/>
      <c r="C30" s="58"/>
      <c r="D30" s="58"/>
      <c r="E30" s="58"/>
      <c r="F30" s="58"/>
      <c r="G30" s="58"/>
      <c r="H30" s="58"/>
      <c r="I30" s="59"/>
      <c r="J30" s="20"/>
      <c r="K30" s="60" t="s">
        <v>149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21"/>
      <c r="BI30" s="51" t="s">
        <v>6</v>
      </c>
      <c r="BJ30" s="52"/>
      <c r="BK30" s="52"/>
      <c r="BL30" s="52"/>
      <c r="BM30" s="52"/>
      <c r="BN30" s="52"/>
      <c r="BO30" s="52"/>
      <c r="BP30" s="52"/>
      <c r="BQ30" s="52"/>
      <c r="BR30" s="52"/>
      <c r="BS30" s="53"/>
      <c r="BT30" s="51">
        <v>0</v>
      </c>
      <c r="BU30" s="52"/>
      <c r="BV30" s="52"/>
      <c r="BW30" s="52"/>
      <c r="BX30" s="52"/>
      <c r="BY30" s="52"/>
      <c r="BZ30" s="52"/>
      <c r="CA30" s="52"/>
      <c r="CB30" s="52"/>
      <c r="CC30" s="53"/>
      <c r="CD30" s="51">
        <v>0</v>
      </c>
      <c r="CE30" s="52"/>
      <c r="CF30" s="52"/>
      <c r="CG30" s="52"/>
      <c r="CH30" s="52"/>
      <c r="CI30" s="52"/>
      <c r="CJ30" s="52"/>
      <c r="CK30" s="52"/>
      <c r="CL30" s="52"/>
      <c r="CM30" s="53"/>
      <c r="CN30" s="15">
        <f t="shared" si="0"/>
        <v>0</v>
      </c>
      <c r="CO30" s="22"/>
      <c r="CP30" s="54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6"/>
    </row>
    <row r="31" spans="1:110" s="13" customFormat="1" ht="30" customHeight="1">
      <c r="A31" s="57" t="s">
        <v>148</v>
      </c>
      <c r="B31" s="58"/>
      <c r="C31" s="58"/>
      <c r="D31" s="58"/>
      <c r="E31" s="58"/>
      <c r="F31" s="58"/>
      <c r="G31" s="58"/>
      <c r="H31" s="58"/>
      <c r="I31" s="59"/>
      <c r="J31" s="20"/>
      <c r="K31" s="60" t="s">
        <v>168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21"/>
      <c r="BI31" s="51" t="s">
        <v>6</v>
      </c>
      <c r="BJ31" s="52"/>
      <c r="BK31" s="52"/>
      <c r="BL31" s="52"/>
      <c r="BM31" s="52"/>
      <c r="BN31" s="52"/>
      <c r="BO31" s="52"/>
      <c r="BP31" s="52"/>
      <c r="BQ31" s="52"/>
      <c r="BR31" s="52"/>
      <c r="BS31" s="53"/>
      <c r="BT31" s="51">
        <v>2990.33</v>
      </c>
      <c r="BU31" s="52"/>
      <c r="BV31" s="52"/>
      <c r="BW31" s="52"/>
      <c r="BX31" s="52"/>
      <c r="BY31" s="52"/>
      <c r="BZ31" s="52"/>
      <c r="CA31" s="52"/>
      <c r="CB31" s="52"/>
      <c r="CC31" s="53"/>
      <c r="CD31" s="51">
        <f>2909.93+157.59</f>
        <v>3067.52</v>
      </c>
      <c r="CE31" s="52"/>
      <c r="CF31" s="52"/>
      <c r="CG31" s="52"/>
      <c r="CH31" s="52"/>
      <c r="CI31" s="52"/>
      <c r="CJ31" s="52"/>
      <c r="CK31" s="52"/>
      <c r="CL31" s="52"/>
      <c r="CM31" s="53"/>
      <c r="CN31" s="15">
        <f t="shared" si="0"/>
        <v>-77.19000000000005</v>
      </c>
      <c r="CO31" s="22">
        <f t="shared" si="1"/>
        <v>-2.5813204562707144</v>
      </c>
      <c r="CP31" s="54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6"/>
    </row>
    <row r="32" spans="1:110" s="13" customFormat="1" ht="80.25" customHeight="1">
      <c r="A32" s="57" t="s">
        <v>43</v>
      </c>
      <c r="B32" s="58"/>
      <c r="C32" s="58"/>
      <c r="D32" s="58"/>
      <c r="E32" s="58"/>
      <c r="F32" s="58"/>
      <c r="G32" s="58"/>
      <c r="H32" s="58"/>
      <c r="I32" s="59"/>
      <c r="J32" s="20"/>
      <c r="K32" s="60" t="s">
        <v>147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21"/>
      <c r="BI32" s="51" t="s">
        <v>6</v>
      </c>
      <c r="BJ32" s="52"/>
      <c r="BK32" s="52"/>
      <c r="BL32" s="52"/>
      <c r="BM32" s="52"/>
      <c r="BN32" s="52"/>
      <c r="BO32" s="52"/>
      <c r="BP32" s="52"/>
      <c r="BQ32" s="52"/>
      <c r="BR32" s="52"/>
      <c r="BS32" s="53"/>
      <c r="BT32" s="51">
        <v>0</v>
      </c>
      <c r="BU32" s="52"/>
      <c r="BV32" s="52"/>
      <c r="BW32" s="52"/>
      <c r="BX32" s="52"/>
      <c r="BY32" s="52"/>
      <c r="BZ32" s="52"/>
      <c r="CA32" s="52"/>
      <c r="CB32" s="52"/>
      <c r="CC32" s="53"/>
      <c r="CD32" s="51">
        <v>1904.86</v>
      </c>
      <c r="CE32" s="52"/>
      <c r="CF32" s="52"/>
      <c r="CG32" s="52"/>
      <c r="CH32" s="52"/>
      <c r="CI32" s="52"/>
      <c r="CJ32" s="52"/>
      <c r="CK32" s="52"/>
      <c r="CL32" s="52"/>
      <c r="CM32" s="53"/>
      <c r="CN32" s="15">
        <f t="shared" si="0"/>
        <v>-1904.86</v>
      </c>
      <c r="CO32" s="22">
        <v>-100</v>
      </c>
      <c r="CP32" s="54" t="s">
        <v>234</v>
      </c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6"/>
    </row>
    <row r="33" spans="1:110" s="13" customFormat="1" ht="90.75" customHeight="1">
      <c r="A33" s="57" t="s">
        <v>146</v>
      </c>
      <c r="B33" s="58"/>
      <c r="C33" s="58"/>
      <c r="D33" s="58"/>
      <c r="E33" s="58"/>
      <c r="F33" s="58"/>
      <c r="G33" s="58"/>
      <c r="H33" s="58"/>
      <c r="I33" s="59"/>
      <c r="J33" s="20"/>
      <c r="K33" s="60" t="s">
        <v>145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21"/>
      <c r="BI33" s="51" t="s">
        <v>6</v>
      </c>
      <c r="BJ33" s="52"/>
      <c r="BK33" s="52"/>
      <c r="BL33" s="52"/>
      <c r="BM33" s="52"/>
      <c r="BN33" s="52"/>
      <c r="BO33" s="52"/>
      <c r="BP33" s="52"/>
      <c r="BQ33" s="52"/>
      <c r="BR33" s="52"/>
      <c r="BS33" s="53"/>
      <c r="BT33" s="51">
        <v>741.48</v>
      </c>
      <c r="BU33" s="52"/>
      <c r="BV33" s="52"/>
      <c r="BW33" s="52"/>
      <c r="BX33" s="52"/>
      <c r="BY33" s="52"/>
      <c r="BZ33" s="52"/>
      <c r="CA33" s="52"/>
      <c r="CB33" s="52"/>
      <c r="CC33" s="53"/>
      <c r="CD33" s="51">
        <v>0</v>
      </c>
      <c r="CE33" s="52"/>
      <c r="CF33" s="52"/>
      <c r="CG33" s="52"/>
      <c r="CH33" s="52"/>
      <c r="CI33" s="52"/>
      <c r="CJ33" s="52"/>
      <c r="CK33" s="52"/>
      <c r="CL33" s="52"/>
      <c r="CM33" s="53"/>
      <c r="CN33" s="15">
        <f t="shared" si="0"/>
        <v>741.48</v>
      </c>
      <c r="CO33" s="22">
        <f t="shared" si="1"/>
        <v>100</v>
      </c>
      <c r="CP33" s="54" t="s">
        <v>231</v>
      </c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6"/>
    </row>
    <row r="34" spans="1:110" s="13" customFormat="1" ht="30" customHeight="1">
      <c r="A34" s="57" t="s">
        <v>21</v>
      </c>
      <c r="B34" s="58"/>
      <c r="C34" s="58"/>
      <c r="D34" s="58"/>
      <c r="E34" s="58"/>
      <c r="F34" s="58"/>
      <c r="G34" s="58"/>
      <c r="H34" s="58"/>
      <c r="I34" s="59"/>
      <c r="J34" s="20"/>
      <c r="K34" s="60" t="s">
        <v>144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21"/>
      <c r="BI34" s="51" t="s">
        <v>6</v>
      </c>
      <c r="BJ34" s="52"/>
      <c r="BK34" s="52"/>
      <c r="BL34" s="52"/>
      <c r="BM34" s="52"/>
      <c r="BN34" s="52"/>
      <c r="BO34" s="52"/>
      <c r="BP34" s="52"/>
      <c r="BQ34" s="52"/>
      <c r="BR34" s="52"/>
      <c r="BS34" s="53"/>
      <c r="BT34" s="51">
        <f>BT35+BT36+BT37+BT38+BT39+BT40+BT41+BT42+BT43</f>
        <v>21274.940000000002</v>
      </c>
      <c r="BU34" s="52"/>
      <c r="BV34" s="52"/>
      <c r="BW34" s="52"/>
      <c r="BX34" s="52"/>
      <c r="BY34" s="52"/>
      <c r="BZ34" s="52"/>
      <c r="CA34" s="52"/>
      <c r="CB34" s="52"/>
      <c r="CC34" s="53"/>
      <c r="CD34" s="51">
        <f>CD35+CD36+CD37+CD38+CD39+CD40+CD41+CD42+CD43+CD44+CD46+CD47</f>
        <v>38972.17999999999</v>
      </c>
      <c r="CE34" s="52"/>
      <c r="CF34" s="52"/>
      <c r="CG34" s="52"/>
      <c r="CH34" s="52"/>
      <c r="CI34" s="52"/>
      <c r="CJ34" s="52"/>
      <c r="CK34" s="52"/>
      <c r="CL34" s="52"/>
      <c r="CM34" s="53"/>
      <c r="CN34" s="15">
        <f t="shared" si="0"/>
        <v>-17697.23999999999</v>
      </c>
      <c r="CO34" s="22">
        <f t="shared" si="1"/>
        <v>-83.18350134007423</v>
      </c>
      <c r="CP34" s="54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6"/>
    </row>
    <row r="35" spans="1:110" s="13" customFormat="1" ht="15" customHeight="1">
      <c r="A35" s="57" t="s">
        <v>22</v>
      </c>
      <c r="B35" s="58"/>
      <c r="C35" s="58"/>
      <c r="D35" s="58"/>
      <c r="E35" s="58"/>
      <c r="F35" s="58"/>
      <c r="G35" s="58"/>
      <c r="H35" s="58"/>
      <c r="I35" s="59"/>
      <c r="J35" s="20"/>
      <c r="K35" s="60" t="s">
        <v>143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21"/>
      <c r="BI35" s="51" t="s">
        <v>6</v>
      </c>
      <c r="BJ35" s="52"/>
      <c r="BK35" s="52"/>
      <c r="BL35" s="52"/>
      <c r="BM35" s="52"/>
      <c r="BN35" s="52"/>
      <c r="BO35" s="52"/>
      <c r="BP35" s="52"/>
      <c r="BQ35" s="52"/>
      <c r="BR35" s="52"/>
      <c r="BS35" s="53"/>
      <c r="BT35" s="51">
        <v>1528.45</v>
      </c>
      <c r="BU35" s="52"/>
      <c r="BV35" s="52"/>
      <c r="BW35" s="52"/>
      <c r="BX35" s="52"/>
      <c r="BY35" s="52"/>
      <c r="BZ35" s="52"/>
      <c r="CA35" s="52"/>
      <c r="CB35" s="52"/>
      <c r="CC35" s="53"/>
      <c r="CD35" s="51">
        <v>1397.34</v>
      </c>
      <c r="CE35" s="52"/>
      <c r="CF35" s="52"/>
      <c r="CG35" s="52"/>
      <c r="CH35" s="52"/>
      <c r="CI35" s="52"/>
      <c r="CJ35" s="52"/>
      <c r="CK35" s="52"/>
      <c r="CL35" s="52"/>
      <c r="CM35" s="53"/>
      <c r="CN35" s="15">
        <f t="shared" si="0"/>
        <v>131.11000000000013</v>
      </c>
      <c r="CO35" s="22">
        <f t="shared" si="1"/>
        <v>8.577971147240676</v>
      </c>
      <c r="CP35" s="54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6"/>
    </row>
    <row r="36" spans="1:110" s="13" customFormat="1" ht="45" customHeight="1">
      <c r="A36" s="57" t="s">
        <v>23</v>
      </c>
      <c r="B36" s="58"/>
      <c r="C36" s="58"/>
      <c r="D36" s="58"/>
      <c r="E36" s="58"/>
      <c r="F36" s="58"/>
      <c r="G36" s="58"/>
      <c r="H36" s="58"/>
      <c r="I36" s="59"/>
      <c r="J36" s="20"/>
      <c r="K36" s="60" t="s">
        <v>44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21"/>
      <c r="BI36" s="51" t="s">
        <v>6</v>
      </c>
      <c r="BJ36" s="52"/>
      <c r="BK36" s="52"/>
      <c r="BL36" s="52"/>
      <c r="BM36" s="52"/>
      <c r="BN36" s="52"/>
      <c r="BO36" s="52"/>
      <c r="BP36" s="52"/>
      <c r="BQ36" s="52"/>
      <c r="BR36" s="52"/>
      <c r="BS36" s="53"/>
      <c r="BT36" s="51">
        <v>0</v>
      </c>
      <c r="BU36" s="52"/>
      <c r="BV36" s="52"/>
      <c r="BW36" s="52"/>
      <c r="BX36" s="52"/>
      <c r="BY36" s="52"/>
      <c r="BZ36" s="52"/>
      <c r="CA36" s="52"/>
      <c r="CB36" s="52"/>
      <c r="CC36" s="53"/>
      <c r="CD36" s="51">
        <v>0</v>
      </c>
      <c r="CE36" s="52"/>
      <c r="CF36" s="52"/>
      <c r="CG36" s="52"/>
      <c r="CH36" s="52"/>
      <c r="CI36" s="52"/>
      <c r="CJ36" s="52"/>
      <c r="CK36" s="52"/>
      <c r="CL36" s="52"/>
      <c r="CM36" s="53"/>
      <c r="CN36" s="15">
        <f t="shared" si="0"/>
        <v>0</v>
      </c>
      <c r="CO36" s="22"/>
      <c r="CP36" s="54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6"/>
    </row>
    <row r="37" spans="1:110" s="13" customFormat="1" ht="72" customHeight="1">
      <c r="A37" s="57" t="s">
        <v>142</v>
      </c>
      <c r="B37" s="58"/>
      <c r="C37" s="58"/>
      <c r="D37" s="58"/>
      <c r="E37" s="58"/>
      <c r="F37" s="58"/>
      <c r="G37" s="58"/>
      <c r="H37" s="58"/>
      <c r="I37" s="59"/>
      <c r="J37" s="20"/>
      <c r="K37" s="60" t="s">
        <v>45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21"/>
      <c r="BI37" s="51" t="s">
        <v>6</v>
      </c>
      <c r="BJ37" s="52"/>
      <c r="BK37" s="52"/>
      <c r="BL37" s="52"/>
      <c r="BM37" s="52"/>
      <c r="BN37" s="52"/>
      <c r="BO37" s="52"/>
      <c r="BP37" s="52"/>
      <c r="BQ37" s="52"/>
      <c r="BR37" s="52"/>
      <c r="BS37" s="53"/>
      <c r="BT37" s="51">
        <v>18518.79</v>
      </c>
      <c r="BU37" s="52"/>
      <c r="BV37" s="52"/>
      <c r="BW37" s="52"/>
      <c r="BX37" s="52"/>
      <c r="BY37" s="52"/>
      <c r="BZ37" s="52"/>
      <c r="CA37" s="52"/>
      <c r="CB37" s="52"/>
      <c r="CC37" s="53"/>
      <c r="CD37" s="51">
        <v>36522.22</v>
      </c>
      <c r="CE37" s="52"/>
      <c r="CF37" s="52"/>
      <c r="CG37" s="52"/>
      <c r="CH37" s="52"/>
      <c r="CI37" s="52"/>
      <c r="CJ37" s="52"/>
      <c r="CK37" s="52"/>
      <c r="CL37" s="52"/>
      <c r="CM37" s="53"/>
      <c r="CN37" s="15">
        <f t="shared" si="0"/>
        <v>-18003.43</v>
      </c>
      <c r="CO37" s="22">
        <f t="shared" si="1"/>
        <v>-97.21709679736095</v>
      </c>
      <c r="CP37" s="54" t="s">
        <v>232</v>
      </c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6"/>
    </row>
    <row r="38" spans="1:110" s="13" customFormat="1" ht="42.75" customHeight="1">
      <c r="A38" s="57" t="s">
        <v>141</v>
      </c>
      <c r="B38" s="58"/>
      <c r="C38" s="58"/>
      <c r="D38" s="58"/>
      <c r="E38" s="58"/>
      <c r="F38" s="58"/>
      <c r="G38" s="58"/>
      <c r="H38" s="58"/>
      <c r="I38" s="59"/>
      <c r="J38" s="20"/>
      <c r="K38" s="60" t="s">
        <v>140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21"/>
      <c r="BI38" s="51" t="s">
        <v>6</v>
      </c>
      <c r="BJ38" s="52"/>
      <c r="BK38" s="52"/>
      <c r="BL38" s="52"/>
      <c r="BM38" s="52"/>
      <c r="BN38" s="52"/>
      <c r="BO38" s="52"/>
      <c r="BP38" s="52"/>
      <c r="BQ38" s="52"/>
      <c r="BR38" s="52"/>
      <c r="BS38" s="53"/>
      <c r="BT38" s="51">
        <v>1148.22</v>
      </c>
      <c r="BU38" s="52"/>
      <c r="BV38" s="52"/>
      <c r="BW38" s="52"/>
      <c r="BX38" s="52"/>
      <c r="BY38" s="52"/>
      <c r="BZ38" s="52"/>
      <c r="CA38" s="52"/>
      <c r="CB38" s="52"/>
      <c r="CC38" s="53"/>
      <c r="CD38" s="51">
        <v>706.24</v>
      </c>
      <c r="CE38" s="52"/>
      <c r="CF38" s="52"/>
      <c r="CG38" s="52"/>
      <c r="CH38" s="52"/>
      <c r="CI38" s="52"/>
      <c r="CJ38" s="52"/>
      <c r="CK38" s="52"/>
      <c r="CL38" s="52"/>
      <c r="CM38" s="53"/>
      <c r="CN38" s="15">
        <f t="shared" si="0"/>
        <v>441.98</v>
      </c>
      <c r="CO38" s="22">
        <f t="shared" si="1"/>
        <v>38.49262336486039</v>
      </c>
      <c r="CP38" s="54" t="str">
        <f>CP26</f>
        <v>Расхождение связано с оптимизацией расходов организации ФОТ</v>
      </c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6"/>
    </row>
    <row r="39" spans="1:110" s="13" customFormat="1" ht="45" customHeight="1">
      <c r="A39" s="57" t="s">
        <v>139</v>
      </c>
      <c r="B39" s="58"/>
      <c r="C39" s="58"/>
      <c r="D39" s="58"/>
      <c r="E39" s="58"/>
      <c r="F39" s="58"/>
      <c r="G39" s="58"/>
      <c r="H39" s="58"/>
      <c r="I39" s="59"/>
      <c r="J39" s="20"/>
      <c r="K39" s="60" t="s">
        <v>138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21"/>
      <c r="BI39" s="51" t="s">
        <v>6</v>
      </c>
      <c r="BJ39" s="52"/>
      <c r="BK39" s="52"/>
      <c r="BL39" s="52"/>
      <c r="BM39" s="52"/>
      <c r="BN39" s="52"/>
      <c r="BO39" s="52"/>
      <c r="BP39" s="52"/>
      <c r="BQ39" s="52"/>
      <c r="BR39" s="52"/>
      <c r="BS39" s="53"/>
      <c r="BT39" s="51">
        <v>0</v>
      </c>
      <c r="BU39" s="52"/>
      <c r="BV39" s="52"/>
      <c r="BW39" s="52"/>
      <c r="BX39" s="52"/>
      <c r="BY39" s="52"/>
      <c r="BZ39" s="52"/>
      <c r="CA39" s="52"/>
      <c r="CB39" s="52"/>
      <c r="CC39" s="53"/>
      <c r="CD39" s="51">
        <v>0</v>
      </c>
      <c r="CE39" s="52"/>
      <c r="CF39" s="52"/>
      <c r="CG39" s="52"/>
      <c r="CH39" s="52"/>
      <c r="CI39" s="52"/>
      <c r="CJ39" s="52"/>
      <c r="CK39" s="52"/>
      <c r="CL39" s="52"/>
      <c r="CM39" s="53"/>
      <c r="CN39" s="15">
        <f t="shared" si="0"/>
        <v>0</v>
      </c>
      <c r="CO39" s="22"/>
      <c r="CP39" s="54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6"/>
    </row>
    <row r="40" spans="1:110" s="13" customFormat="1" ht="15" customHeight="1">
      <c r="A40" s="57" t="s">
        <v>137</v>
      </c>
      <c r="B40" s="58"/>
      <c r="C40" s="58"/>
      <c r="D40" s="58"/>
      <c r="E40" s="58"/>
      <c r="F40" s="58"/>
      <c r="G40" s="58"/>
      <c r="H40" s="58"/>
      <c r="I40" s="59"/>
      <c r="J40" s="20"/>
      <c r="K40" s="60" t="s">
        <v>136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21"/>
      <c r="BI40" s="51" t="s">
        <v>6</v>
      </c>
      <c r="BJ40" s="52"/>
      <c r="BK40" s="52"/>
      <c r="BL40" s="52"/>
      <c r="BM40" s="52"/>
      <c r="BN40" s="52"/>
      <c r="BO40" s="52"/>
      <c r="BP40" s="52"/>
      <c r="BQ40" s="52"/>
      <c r="BR40" s="52"/>
      <c r="BS40" s="53"/>
      <c r="BT40" s="51">
        <v>70.38</v>
      </c>
      <c r="BU40" s="52"/>
      <c r="BV40" s="52"/>
      <c r="BW40" s="52"/>
      <c r="BX40" s="52"/>
      <c r="BY40" s="52"/>
      <c r="BZ40" s="52"/>
      <c r="CA40" s="52"/>
      <c r="CB40" s="52"/>
      <c r="CC40" s="53"/>
      <c r="CD40" s="51">
        <v>65.35</v>
      </c>
      <c r="CE40" s="52"/>
      <c r="CF40" s="52"/>
      <c r="CG40" s="52"/>
      <c r="CH40" s="52"/>
      <c r="CI40" s="52"/>
      <c r="CJ40" s="52"/>
      <c r="CK40" s="52"/>
      <c r="CL40" s="52"/>
      <c r="CM40" s="53"/>
      <c r="CN40" s="15">
        <f t="shared" si="0"/>
        <v>5.030000000000001</v>
      </c>
      <c r="CO40" s="22">
        <f t="shared" si="1"/>
        <v>7.146916737709579</v>
      </c>
      <c r="CP40" s="54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6"/>
    </row>
    <row r="41" spans="1:110" s="13" customFormat="1" ht="15" customHeight="1">
      <c r="A41" s="57" t="s">
        <v>135</v>
      </c>
      <c r="B41" s="58"/>
      <c r="C41" s="58"/>
      <c r="D41" s="58"/>
      <c r="E41" s="58"/>
      <c r="F41" s="58"/>
      <c r="G41" s="58"/>
      <c r="H41" s="58"/>
      <c r="I41" s="59"/>
      <c r="J41" s="20"/>
      <c r="K41" s="60" t="s">
        <v>134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21"/>
      <c r="BI41" s="51" t="s">
        <v>6</v>
      </c>
      <c r="BJ41" s="52"/>
      <c r="BK41" s="52"/>
      <c r="BL41" s="52"/>
      <c r="BM41" s="52"/>
      <c r="BN41" s="52"/>
      <c r="BO41" s="52"/>
      <c r="BP41" s="52"/>
      <c r="BQ41" s="52"/>
      <c r="BR41" s="52"/>
      <c r="BS41" s="53"/>
      <c r="BT41" s="51">
        <v>0</v>
      </c>
      <c r="BU41" s="52"/>
      <c r="BV41" s="52"/>
      <c r="BW41" s="52"/>
      <c r="BX41" s="52"/>
      <c r="BY41" s="52"/>
      <c r="BZ41" s="52"/>
      <c r="CA41" s="52"/>
      <c r="CB41" s="52"/>
      <c r="CC41" s="53"/>
      <c r="CD41" s="51">
        <v>0</v>
      </c>
      <c r="CE41" s="52"/>
      <c r="CF41" s="52"/>
      <c r="CG41" s="52"/>
      <c r="CH41" s="52"/>
      <c r="CI41" s="52"/>
      <c r="CJ41" s="52"/>
      <c r="CK41" s="52"/>
      <c r="CL41" s="52"/>
      <c r="CM41" s="53"/>
      <c r="CN41" s="15">
        <f t="shared" si="0"/>
        <v>0</v>
      </c>
      <c r="CO41" s="22"/>
      <c r="CP41" s="54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6"/>
    </row>
    <row r="42" spans="1:110" s="13" customFormat="1" ht="15" customHeight="1">
      <c r="A42" s="57" t="s">
        <v>133</v>
      </c>
      <c r="B42" s="58"/>
      <c r="C42" s="58"/>
      <c r="D42" s="58"/>
      <c r="E42" s="58"/>
      <c r="F42" s="58"/>
      <c r="G42" s="58"/>
      <c r="H42" s="58"/>
      <c r="I42" s="59"/>
      <c r="J42" s="20"/>
      <c r="K42" s="60" t="s">
        <v>132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21"/>
      <c r="BI42" s="51" t="s">
        <v>6</v>
      </c>
      <c r="BJ42" s="52"/>
      <c r="BK42" s="52"/>
      <c r="BL42" s="52"/>
      <c r="BM42" s="52"/>
      <c r="BN42" s="52"/>
      <c r="BO42" s="52"/>
      <c r="BP42" s="52"/>
      <c r="BQ42" s="52"/>
      <c r="BR42" s="52"/>
      <c r="BS42" s="53"/>
      <c r="BT42" s="51">
        <v>8</v>
      </c>
      <c r="BU42" s="52"/>
      <c r="BV42" s="52"/>
      <c r="BW42" s="52"/>
      <c r="BX42" s="52"/>
      <c r="BY42" s="52"/>
      <c r="BZ42" s="52"/>
      <c r="CA42" s="52"/>
      <c r="CB42" s="52"/>
      <c r="CC42" s="53"/>
      <c r="CD42" s="51">
        <v>9.53</v>
      </c>
      <c r="CE42" s="52"/>
      <c r="CF42" s="52"/>
      <c r="CG42" s="52"/>
      <c r="CH42" s="52"/>
      <c r="CI42" s="52"/>
      <c r="CJ42" s="52"/>
      <c r="CK42" s="52"/>
      <c r="CL42" s="52"/>
      <c r="CM42" s="53"/>
      <c r="CN42" s="15">
        <f t="shared" si="0"/>
        <v>-1.5299999999999994</v>
      </c>
      <c r="CO42" s="22">
        <f t="shared" si="1"/>
        <v>-19.124999999999993</v>
      </c>
      <c r="CP42" s="40" t="str">
        <f>'2016'!CP42:DF43</f>
        <v>Расхождение связано с нехваткой  тарифного источника на покрытие фактических расходов организации</v>
      </c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2"/>
    </row>
    <row r="43" spans="1:110" s="13" customFormat="1" ht="48" customHeight="1">
      <c r="A43" s="57" t="s">
        <v>131</v>
      </c>
      <c r="B43" s="58"/>
      <c r="C43" s="58"/>
      <c r="D43" s="58"/>
      <c r="E43" s="58"/>
      <c r="F43" s="58"/>
      <c r="G43" s="58"/>
      <c r="H43" s="58"/>
      <c r="I43" s="59"/>
      <c r="J43" s="20"/>
      <c r="K43" s="60" t="s">
        <v>130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21"/>
      <c r="BI43" s="51" t="s">
        <v>6</v>
      </c>
      <c r="BJ43" s="52"/>
      <c r="BK43" s="52"/>
      <c r="BL43" s="52"/>
      <c r="BM43" s="52"/>
      <c r="BN43" s="52"/>
      <c r="BO43" s="52"/>
      <c r="BP43" s="52"/>
      <c r="BQ43" s="52"/>
      <c r="BR43" s="52"/>
      <c r="BS43" s="53"/>
      <c r="BT43" s="51">
        <v>1.1</v>
      </c>
      <c r="BU43" s="52"/>
      <c r="BV43" s="52"/>
      <c r="BW43" s="52"/>
      <c r="BX43" s="52"/>
      <c r="BY43" s="52"/>
      <c r="BZ43" s="52"/>
      <c r="CA43" s="52"/>
      <c r="CB43" s="52"/>
      <c r="CC43" s="53"/>
      <c r="CD43" s="51">
        <v>271.5</v>
      </c>
      <c r="CE43" s="52"/>
      <c r="CF43" s="52"/>
      <c r="CG43" s="52"/>
      <c r="CH43" s="52"/>
      <c r="CI43" s="52"/>
      <c r="CJ43" s="52"/>
      <c r="CK43" s="52"/>
      <c r="CL43" s="52"/>
      <c r="CM43" s="53"/>
      <c r="CN43" s="15">
        <f t="shared" si="0"/>
        <v>-270.4</v>
      </c>
      <c r="CO43" s="22">
        <f t="shared" si="1"/>
        <v>-24581.818181818177</v>
      </c>
      <c r="CP43" s="43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5"/>
    </row>
    <row r="44" spans="1:110" s="13" customFormat="1" ht="72.75" customHeight="1">
      <c r="A44" s="57" t="s">
        <v>129</v>
      </c>
      <c r="B44" s="58"/>
      <c r="C44" s="58"/>
      <c r="D44" s="58"/>
      <c r="E44" s="58"/>
      <c r="F44" s="58"/>
      <c r="G44" s="58"/>
      <c r="H44" s="58"/>
      <c r="I44" s="59"/>
      <c r="J44" s="20"/>
      <c r="K44" s="60" t="s">
        <v>128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21"/>
      <c r="BI44" s="51" t="s">
        <v>6</v>
      </c>
      <c r="BJ44" s="52"/>
      <c r="BK44" s="52"/>
      <c r="BL44" s="52"/>
      <c r="BM44" s="52"/>
      <c r="BN44" s="52"/>
      <c r="BO44" s="52"/>
      <c r="BP44" s="52"/>
      <c r="BQ44" s="52"/>
      <c r="BR44" s="52"/>
      <c r="BS44" s="53"/>
      <c r="BT44" s="51" t="s">
        <v>213</v>
      </c>
      <c r="BU44" s="52"/>
      <c r="BV44" s="52"/>
      <c r="BW44" s="52"/>
      <c r="BX44" s="52"/>
      <c r="BY44" s="52"/>
      <c r="BZ44" s="52"/>
      <c r="CA44" s="52"/>
      <c r="CB44" s="52"/>
      <c r="CC44" s="53"/>
      <c r="CD44" s="51">
        <v>0</v>
      </c>
      <c r="CE44" s="52"/>
      <c r="CF44" s="52"/>
      <c r="CG44" s="52"/>
      <c r="CH44" s="52"/>
      <c r="CI44" s="52"/>
      <c r="CJ44" s="52"/>
      <c r="CK44" s="52"/>
      <c r="CL44" s="52"/>
      <c r="CM44" s="53"/>
      <c r="CN44" s="15"/>
      <c r="CO44" s="22"/>
      <c r="CP44" s="54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6"/>
    </row>
    <row r="45" spans="1:110" s="13" customFormat="1" ht="30" customHeight="1">
      <c r="A45" s="57" t="s">
        <v>127</v>
      </c>
      <c r="B45" s="58"/>
      <c r="C45" s="58"/>
      <c r="D45" s="58"/>
      <c r="E45" s="58"/>
      <c r="F45" s="58"/>
      <c r="G45" s="58"/>
      <c r="H45" s="58"/>
      <c r="I45" s="59"/>
      <c r="J45" s="20"/>
      <c r="K45" s="60" t="s">
        <v>46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21"/>
      <c r="BI45" s="51" t="s">
        <v>47</v>
      </c>
      <c r="BJ45" s="52"/>
      <c r="BK45" s="52"/>
      <c r="BL45" s="52"/>
      <c r="BM45" s="52"/>
      <c r="BN45" s="52"/>
      <c r="BO45" s="52"/>
      <c r="BP45" s="52"/>
      <c r="BQ45" s="52"/>
      <c r="BR45" s="52"/>
      <c r="BS45" s="53"/>
      <c r="BT45" s="51" t="s">
        <v>213</v>
      </c>
      <c r="BU45" s="52"/>
      <c r="BV45" s="52"/>
      <c r="BW45" s="52"/>
      <c r="BX45" s="52"/>
      <c r="BY45" s="52"/>
      <c r="BZ45" s="52"/>
      <c r="CA45" s="52"/>
      <c r="CB45" s="52"/>
      <c r="CC45" s="53"/>
      <c r="CD45" s="51">
        <v>0</v>
      </c>
      <c r="CE45" s="52"/>
      <c r="CF45" s="52"/>
      <c r="CG45" s="52"/>
      <c r="CH45" s="52"/>
      <c r="CI45" s="52"/>
      <c r="CJ45" s="52"/>
      <c r="CK45" s="52"/>
      <c r="CL45" s="52"/>
      <c r="CM45" s="53"/>
      <c r="CN45" s="15"/>
      <c r="CO45" s="22"/>
      <c r="CP45" s="54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6"/>
    </row>
    <row r="46" spans="1:110" s="13" customFormat="1" ht="111.75" customHeight="1">
      <c r="A46" s="57" t="s">
        <v>126</v>
      </c>
      <c r="B46" s="58"/>
      <c r="C46" s="58"/>
      <c r="D46" s="58"/>
      <c r="E46" s="58"/>
      <c r="F46" s="58"/>
      <c r="G46" s="58"/>
      <c r="H46" s="58"/>
      <c r="I46" s="59"/>
      <c r="J46" s="20"/>
      <c r="K46" s="60" t="s">
        <v>48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21"/>
      <c r="BI46" s="51" t="s">
        <v>6</v>
      </c>
      <c r="BJ46" s="52"/>
      <c r="BK46" s="52"/>
      <c r="BL46" s="52"/>
      <c r="BM46" s="52"/>
      <c r="BN46" s="52"/>
      <c r="BO46" s="52"/>
      <c r="BP46" s="52"/>
      <c r="BQ46" s="52"/>
      <c r="BR46" s="52"/>
      <c r="BS46" s="53"/>
      <c r="BT46" s="51" t="s">
        <v>213</v>
      </c>
      <c r="BU46" s="52"/>
      <c r="BV46" s="52"/>
      <c r="BW46" s="52"/>
      <c r="BX46" s="52"/>
      <c r="BY46" s="52"/>
      <c r="BZ46" s="52"/>
      <c r="CA46" s="52"/>
      <c r="CB46" s="52"/>
      <c r="CC46" s="53"/>
      <c r="CD46" s="51">
        <v>0</v>
      </c>
      <c r="CE46" s="52"/>
      <c r="CF46" s="52"/>
      <c r="CG46" s="52"/>
      <c r="CH46" s="52"/>
      <c r="CI46" s="52"/>
      <c r="CJ46" s="52"/>
      <c r="CK46" s="52"/>
      <c r="CL46" s="52"/>
      <c r="CM46" s="53"/>
      <c r="CN46" s="15"/>
      <c r="CO46" s="22"/>
      <c r="CP46" s="54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6"/>
    </row>
    <row r="47" spans="1:110" s="13" customFormat="1" ht="30" customHeight="1">
      <c r="A47" s="57" t="s">
        <v>125</v>
      </c>
      <c r="B47" s="58"/>
      <c r="C47" s="58"/>
      <c r="D47" s="58"/>
      <c r="E47" s="58"/>
      <c r="F47" s="58"/>
      <c r="G47" s="58"/>
      <c r="H47" s="58"/>
      <c r="I47" s="59"/>
      <c r="J47" s="20"/>
      <c r="K47" s="60" t="s">
        <v>124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21"/>
      <c r="BI47" s="51" t="s">
        <v>6</v>
      </c>
      <c r="BJ47" s="52"/>
      <c r="BK47" s="52"/>
      <c r="BL47" s="52"/>
      <c r="BM47" s="52"/>
      <c r="BN47" s="52"/>
      <c r="BO47" s="52"/>
      <c r="BP47" s="52"/>
      <c r="BQ47" s="52"/>
      <c r="BR47" s="52"/>
      <c r="BS47" s="53"/>
      <c r="BT47" s="51" t="s">
        <v>213</v>
      </c>
      <c r="BU47" s="52"/>
      <c r="BV47" s="52"/>
      <c r="BW47" s="52"/>
      <c r="BX47" s="52"/>
      <c r="BY47" s="52"/>
      <c r="BZ47" s="52"/>
      <c r="CA47" s="52"/>
      <c r="CB47" s="52"/>
      <c r="CC47" s="53"/>
      <c r="CD47" s="51">
        <v>0</v>
      </c>
      <c r="CE47" s="52"/>
      <c r="CF47" s="52"/>
      <c r="CG47" s="52"/>
      <c r="CH47" s="52"/>
      <c r="CI47" s="52"/>
      <c r="CJ47" s="52"/>
      <c r="CK47" s="52"/>
      <c r="CL47" s="52"/>
      <c r="CM47" s="53"/>
      <c r="CN47" s="15"/>
      <c r="CO47" s="22"/>
      <c r="CP47" s="54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6"/>
    </row>
    <row r="48" spans="1:110" s="13" customFormat="1" ht="45" customHeight="1">
      <c r="A48" s="57" t="s">
        <v>15</v>
      </c>
      <c r="B48" s="58"/>
      <c r="C48" s="58"/>
      <c r="D48" s="58"/>
      <c r="E48" s="58"/>
      <c r="F48" s="58"/>
      <c r="G48" s="58"/>
      <c r="H48" s="58"/>
      <c r="I48" s="59"/>
      <c r="J48" s="20"/>
      <c r="K48" s="60" t="s">
        <v>123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21"/>
      <c r="BI48" s="51" t="s">
        <v>6</v>
      </c>
      <c r="BJ48" s="52"/>
      <c r="BK48" s="52"/>
      <c r="BL48" s="52"/>
      <c r="BM48" s="52"/>
      <c r="BN48" s="52"/>
      <c r="BO48" s="52"/>
      <c r="BP48" s="52"/>
      <c r="BQ48" s="52"/>
      <c r="BR48" s="52"/>
      <c r="BS48" s="53"/>
      <c r="BT48" s="51" t="s">
        <v>213</v>
      </c>
      <c r="BU48" s="52"/>
      <c r="BV48" s="52"/>
      <c r="BW48" s="52"/>
      <c r="BX48" s="52"/>
      <c r="BY48" s="52"/>
      <c r="BZ48" s="52"/>
      <c r="CA48" s="52"/>
      <c r="CB48" s="52"/>
      <c r="CC48" s="53"/>
      <c r="CD48" s="51"/>
      <c r="CE48" s="52"/>
      <c r="CF48" s="52"/>
      <c r="CG48" s="52"/>
      <c r="CH48" s="52"/>
      <c r="CI48" s="52"/>
      <c r="CJ48" s="52"/>
      <c r="CK48" s="52"/>
      <c r="CL48" s="52"/>
      <c r="CM48" s="53"/>
      <c r="CN48" s="15"/>
      <c r="CO48" s="22"/>
      <c r="CP48" s="54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6"/>
    </row>
    <row r="49" spans="1:110" s="13" customFormat="1" ht="30" customHeight="1">
      <c r="A49" s="57" t="s">
        <v>16</v>
      </c>
      <c r="B49" s="58"/>
      <c r="C49" s="58"/>
      <c r="D49" s="58"/>
      <c r="E49" s="58"/>
      <c r="F49" s="58"/>
      <c r="G49" s="58"/>
      <c r="H49" s="58"/>
      <c r="I49" s="59"/>
      <c r="J49" s="20"/>
      <c r="K49" s="60" t="s">
        <v>49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21"/>
      <c r="BI49" s="51" t="s">
        <v>6</v>
      </c>
      <c r="BJ49" s="52"/>
      <c r="BK49" s="52"/>
      <c r="BL49" s="52"/>
      <c r="BM49" s="52"/>
      <c r="BN49" s="52"/>
      <c r="BO49" s="52"/>
      <c r="BP49" s="52"/>
      <c r="BQ49" s="52"/>
      <c r="BR49" s="52"/>
      <c r="BS49" s="53"/>
      <c r="BT49" s="51">
        <f>BT23+BT27+BT29</f>
        <v>0</v>
      </c>
      <c r="BU49" s="52"/>
      <c r="BV49" s="52"/>
      <c r="BW49" s="52"/>
      <c r="BX49" s="52"/>
      <c r="BY49" s="52"/>
      <c r="BZ49" s="52"/>
      <c r="CA49" s="52"/>
      <c r="CB49" s="52"/>
      <c r="CC49" s="53"/>
      <c r="CD49" s="51">
        <f>CD23+CD27+CD29</f>
        <v>0</v>
      </c>
      <c r="CE49" s="52"/>
      <c r="CF49" s="52"/>
      <c r="CG49" s="52"/>
      <c r="CH49" s="52"/>
      <c r="CI49" s="52"/>
      <c r="CJ49" s="52"/>
      <c r="CK49" s="52"/>
      <c r="CL49" s="52"/>
      <c r="CM49" s="53"/>
      <c r="CN49" s="15"/>
      <c r="CO49" s="22"/>
      <c r="CP49" s="54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6"/>
    </row>
    <row r="50" spans="1:110" s="13" customFormat="1" ht="45" customHeight="1">
      <c r="A50" s="57" t="s">
        <v>17</v>
      </c>
      <c r="B50" s="58"/>
      <c r="C50" s="58"/>
      <c r="D50" s="58"/>
      <c r="E50" s="58"/>
      <c r="F50" s="58"/>
      <c r="G50" s="58"/>
      <c r="H50" s="58"/>
      <c r="I50" s="59"/>
      <c r="J50" s="20"/>
      <c r="K50" s="60" t="s">
        <v>50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21"/>
      <c r="BI50" s="51" t="s">
        <v>6</v>
      </c>
      <c r="BJ50" s="52"/>
      <c r="BK50" s="52"/>
      <c r="BL50" s="52"/>
      <c r="BM50" s="52"/>
      <c r="BN50" s="52"/>
      <c r="BO50" s="52"/>
      <c r="BP50" s="52"/>
      <c r="BQ50" s="52"/>
      <c r="BR50" s="52"/>
      <c r="BS50" s="53"/>
      <c r="BT50" s="51">
        <v>5120.99</v>
      </c>
      <c r="BU50" s="52"/>
      <c r="BV50" s="52"/>
      <c r="BW50" s="52"/>
      <c r="BX50" s="52"/>
      <c r="BY50" s="52"/>
      <c r="BZ50" s="52"/>
      <c r="CA50" s="52"/>
      <c r="CB50" s="52"/>
      <c r="CC50" s="53"/>
      <c r="CD50" s="51">
        <v>3576.3</v>
      </c>
      <c r="CE50" s="52"/>
      <c r="CF50" s="52"/>
      <c r="CG50" s="52"/>
      <c r="CH50" s="52"/>
      <c r="CI50" s="52"/>
      <c r="CJ50" s="52"/>
      <c r="CK50" s="52"/>
      <c r="CL50" s="52"/>
      <c r="CM50" s="53"/>
      <c r="CN50" s="15">
        <f t="shared" si="0"/>
        <v>1544.6899999999996</v>
      </c>
      <c r="CO50" s="22">
        <f t="shared" si="1"/>
        <v>30.163894090791032</v>
      </c>
      <c r="CP50" s="40" t="str">
        <f>'2016'!CP50:DF51</f>
        <v>Оптимизация потерь в электросетевом имуществе посредством установления расчетных ПУ у части смежносетевых организаций и потребителей</v>
      </c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2"/>
    </row>
    <row r="51" spans="1:110" s="13" customFormat="1" ht="30" customHeight="1">
      <c r="A51" s="57" t="s">
        <v>8</v>
      </c>
      <c r="B51" s="58"/>
      <c r="C51" s="58"/>
      <c r="D51" s="58"/>
      <c r="E51" s="58"/>
      <c r="F51" s="58"/>
      <c r="G51" s="58"/>
      <c r="H51" s="58"/>
      <c r="I51" s="59"/>
      <c r="J51" s="20"/>
      <c r="K51" s="60" t="s">
        <v>51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21"/>
      <c r="BI51" s="51" t="s">
        <v>52</v>
      </c>
      <c r="BJ51" s="52"/>
      <c r="BK51" s="52"/>
      <c r="BL51" s="52"/>
      <c r="BM51" s="52"/>
      <c r="BN51" s="52"/>
      <c r="BO51" s="52"/>
      <c r="BP51" s="52"/>
      <c r="BQ51" s="52"/>
      <c r="BR51" s="52"/>
      <c r="BS51" s="53"/>
      <c r="BT51" s="51">
        <v>2520.93</v>
      </c>
      <c r="BU51" s="52"/>
      <c r="BV51" s="52"/>
      <c r="BW51" s="52"/>
      <c r="BX51" s="52"/>
      <c r="BY51" s="52"/>
      <c r="BZ51" s="52"/>
      <c r="CA51" s="52"/>
      <c r="CB51" s="52"/>
      <c r="CC51" s="53"/>
      <c r="CD51" s="51">
        <v>1457.56</v>
      </c>
      <c r="CE51" s="52"/>
      <c r="CF51" s="52"/>
      <c r="CG51" s="52"/>
      <c r="CH51" s="52"/>
      <c r="CI51" s="52"/>
      <c r="CJ51" s="52"/>
      <c r="CK51" s="52"/>
      <c r="CL51" s="52"/>
      <c r="CM51" s="53"/>
      <c r="CN51" s="15">
        <f t="shared" si="0"/>
        <v>1063.37</v>
      </c>
      <c r="CO51" s="22">
        <f t="shared" si="1"/>
        <v>42.181655182809514</v>
      </c>
      <c r="CP51" s="43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5"/>
    </row>
    <row r="52" spans="1:110" s="13" customFormat="1" ht="60" customHeight="1">
      <c r="A52" s="57" t="s">
        <v>21</v>
      </c>
      <c r="B52" s="58"/>
      <c r="C52" s="58"/>
      <c r="D52" s="58"/>
      <c r="E52" s="58"/>
      <c r="F52" s="58"/>
      <c r="G52" s="58"/>
      <c r="H52" s="58"/>
      <c r="I52" s="59"/>
      <c r="J52" s="20"/>
      <c r="K52" s="60" t="s">
        <v>53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21"/>
      <c r="BI52" s="51" t="s">
        <v>6</v>
      </c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51">
        <f>BT50/BT51</f>
        <v>2.03138920953775</v>
      </c>
      <c r="BU52" s="52"/>
      <c r="BV52" s="52"/>
      <c r="BW52" s="52"/>
      <c r="BX52" s="52"/>
      <c r="BY52" s="52"/>
      <c r="BZ52" s="52"/>
      <c r="CA52" s="52"/>
      <c r="CB52" s="52"/>
      <c r="CC52" s="53"/>
      <c r="CD52" s="51">
        <f>CD50/CD51</f>
        <v>2.453621120228327</v>
      </c>
      <c r="CE52" s="52"/>
      <c r="CF52" s="52"/>
      <c r="CG52" s="52"/>
      <c r="CH52" s="52"/>
      <c r="CI52" s="52"/>
      <c r="CJ52" s="52"/>
      <c r="CK52" s="52"/>
      <c r="CL52" s="52"/>
      <c r="CM52" s="53"/>
      <c r="CN52" s="15">
        <f t="shared" si="0"/>
        <v>-0.42223191069057675</v>
      </c>
      <c r="CO52" s="22">
        <f t="shared" si="1"/>
        <v>-20.785377253562213</v>
      </c>
      <c r="CP52" s="54" t="s">
        <v>226</v>
      </c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6"/>
    </row>
    <row r="53" spans="1:110" s="13" customFormat="1" ht="57" customHeight="1">
      <c r="A53" s="57" t="s">
        <v>19</v>
      </c>
      <c r="B53" s="58"/>
      <c r="C53" s="58"/>
      <c r="D53" s="58"/>
      <c r="E53" s="58"/>
      <c r="F53" s="58"/>
      <c r="G53" s="58"/>
      <c r="H53" s="58"/>
      <c r="I53" s="59"/>
      <c r="J53" s="20"/>
      <c r="K53" s="60" t="s">
        <v>54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21"/>
      <c r="BI53" s="51" t="s">
        <v>28</v>
      </c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51" t="s">
        <v>28</v>
      </c>
      <c r="BU53" s="52"/>
      <c r="BV53" s="52"/>
      <c r="BW53" s="52"/>
      <c r="BX53" s="52"/>
      <c r="BY53" s="52"/>
      <c r="BZ53" s="52"/>
      <c r="CA53" s="52"/>
      <c r="CB53" s="52"/>
      <c r="CC53" s="53"/>
      <c r="CD53" s="51" t="s">
        <v>28</v>
      </c>
      <c r="CE53" s="52"/>
      <c r="CF53" s="52"/>
      <c r="CG53" s="52"/>
      <c r="CH53" s="52"/>
      <c r="CI53" s="52"/>
      <c r="CJ53" s="52"/>
      <c r="CK53" s="52"/>
      <c r="CL53" s="52"/>
      <c r="CM53" s="53"/>
      <c r="CN53" s="15"/>
      <c r="CO53" s="22"/>
      <c r="CP53" s="61" t="s">
        <v>28</v>
      </c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3"/>
    </row>
    <row r="54" spans="1:110" s="13" customFormat="1" ht="30" customHeight="1">
      <c r="A54" s="57" t="s">
        <v>7</v>
      </c>
      <c r="B54" s="58"/>
      <c r="C54" s="58"/>
      <c r="D54" s="58"/>
      <c r="E54" s="58"/>
      <c r="F54" s="58"/>
      <c r="G54" s="58"/>
      <c r="H54" s="58"/>
      <c r="I54" s="59"/>
      <c r="J54" s="20"/>
      <c r="K54" s="60" t="s">
        <v>55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21"/>
      <c r="BI54" s="51" t="s">
        <v>56</v>
      </c>
      <c r="BJ54" s="52"/>
      <c r="BK54" s="52"/>
      <c r="BL54" s="52"/>
      <c r="BM54" s="52"/>
      <c r="BN54" s="52"/>
      <c r="BO54" s="52"/>
      <c r="BP54" s="52"/>
      <c r="BQ54" s="52"/>
      <c r="BR54" s="52"/>
      <c r="BS54" s="53"/>
      <c r="BT54" s="51" t="s">
        <v>213</v>
      </c>
      <c r="BU54" s="52"/>
      <c r="BV54" s="52"/>
      <c r="BW54" s="52"/>
      <c r="BX54" s="52"/>
      <c r="BY54" s="52"/>
      <c r="BZ54" s="52"/>
      <c r="CA54" s="52"/>
      <c r="CB54" s="52"/>
      <c r="CC54" s="53"/>
      <c r="CD54" s="51">
        <v>270</v>
      </c>
      <c r="CE54" s="52"/>
      <c r="CF54" s="52"/>
      <c r="CG54" s="52"/>
      <c r="CH54" s="52"/>
      <c r="CI54" s="52"/>
      <c r="CJ54" s="52"/>
      <c r="CK54" s="52"/>
      <c r="CL54" s="52"/>
      <c r="CM54" s="53"/>
      <c r="CN54" s="15"/>
      <c r="CO54" s="22"/>
      <c r="CP54" s="54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6"/>
    </row>
    <row r="55" spans="1:110" s="13" customFormat="1" ht="15" customHeight="1">
      <c r="A55" s="57" t="s">
        <v>29</v>
      </c>
      <c r="B55" s="58"/>
      <c r="C55" s="58"/>
      <c r="D55" s="58"/>
      <c r="E55" s="58"/>
      <c r="F55" s="58"/>
      <c r="G55" s="58"/>
      <c r="H55" s="58"/>
      <c r="I55" s="59"/>
      <c r="J55" s="20"/>
      <c r="K55" s="60" t="s">
        <v>57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21"/>
      <c r="BI55" s="51" t="s">
        <v>58</v>
      </c>
      <c r="BJ55" s="52"/>
      <c r="BK55" s="52"/>
      <c r="BL55" s="52"/>
      <c r="BM55" s="52"/>
      <c r="BN55" s="52"/>
      <c r="BO55" s="52"/>
      <c r="BP55" s="52"/>
      <c r="BQ55" s="52"/>
      <c r="BR55" s="52"/>
      <c r="BS55" s="53"/>
      <c r="BT55" s="51" t="s">
        <v>213</v>
      </c>
      <c r="BU55" s="52"/>
      <c r="BV55" s="52"/>
      <c r="BW55" s="52"/>
      <c r="BX55" s="52"/>
      <c r="BY55" s="52"/>
      <c r="BZ55" s="52"/>
      <c r="CA55" s="52"/>
      <c r="CB55" s="52"/>
      <c r="CC55" s="53"/>
      <c r="CD55" s="51">
        <v>36.98</v>
      </c>
      <c r="CE55" s="52"/>
      <c r="CF55" s="52"/>
      <c r="CG55" s="52"/>
      <c r="CH55" s="52"/>
      <c r="CI55" s="52"/>
      <c r="CJ55" s="52"/>
      <c r="CK55" s="52"/>
      <c r="CL55" s="52"/>
      <c r="CM55" s="53"/>
      <c r="CN55" s="15"/>
      <c r="CO55" s="22"/>
      <c r="CP55" s="54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6"/>
    </row>
    <row r="56" spans="1:110" s="13" customFormat="1" ht="30" customHeight="1">
      <c r="A56" s="57" t="s">
        <v>182</v>
      </c>
      <c r="B56" s="58"/>
      <c r="C56" s="58"/>
      <c r="D56" s="58"/>
      <c r="E56" s="58"/>
      <c r="F56" s="58"/>
      <c r="G56" s="58"/>
      <c r="H56" s="58"/>
      <c r="I56" s="59"/>
      <c r="J56" s="20"/>
      <c r="K56" s="60" t="s">
        <v>228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21"/>
      <c r="BI56" s="51" t="s">
        <v>58</v>
      </c>
      <c r="BJ56" s="52"/>
      <c r="BK56" s="52"/>
      <c r="BL56" s="52"/>
      <c r="BM56" s="52"/>
      <c r="BN56" s="52"/>
      <c r="BO56" s="52"/>
      <c r="BP56" s="52"/>
      <c r="BQ56" s="52"/>
      <c r="BR56" s="52"/>
      <c r="BS56" s="53"/>
      <c r="BT56" s="51" t="s">
        <v>213</v>
      </c>
      <c r="BU56" s="52"/>
      <c r="BV56" s="52"/>
      <c r="BW56" s="52"/>
      <c r="BX56" s="52"/>
      <c r="BY56" s="52"/>
      <c r="BZ56" s="52"/>
      <c r="CA56" s="52"/>
      <c r="CB56" s="52"/>
      <c r="CC56" s="53"/>
      <c r="CD56" s="51">
        <v>2.5</v>
      </c>
      <c r="CE56" s="52"/>
      <c r="CF56" s="52"/>
      <c r="CG56" s="52"/>
      <c r="CH56" s="52"/>
      <c r="CI56" s="52"/>
      <c r="CJ56" s="52"/>
      <c r="CK56" s="52"/>
      <c r="CL56" s="52"/>
      <c r="CM56" s="53"/>
      <c r="CN56" s="15"/>
      <c r="CO56" s="22"/>
      <c r="CP56" s="54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6"/>
    </row>
    <row r="57" spans="1:110" s="13" customFormat="1" ht="30" customHeight="1">
      <c r="A57" s="57" t="s">
        <v>180</v>
      </c>
      <c r="B57" s="58"/>
      <c r="C57" s="58"/>
      <c r="D57" s="58"/>
      <c r="E57" s="58"/>
      <c r="F57" s="58"/>
      <c r="G57" s="58"/>
      <c r="H57" s="58"/>
      <c r="I57" s="59"/>
      <c r="J57" s="20"/>
      <c r="K57" s="60" t="s">
        <v>230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21"/>
      <c r="BI57" s="51" t="s">
        <v>58</v>
      </c>
      <c r="BJ57" s="52"/>
      <c r="BK57" s="52"/>
      <c r="BL57" s="52"/>
      <c r="BM57" s="52"/>
      <c r="BN57" s="52"/>
      <c r="BO57" s="52"/>
      <c r="BP57" s="52"/>
      <c r="BQ57" s="52"/>
      <c r="BR57" s="52"/>
      <c r="BS57" s="53"/>
      <c r="BT57" s="51" t="s">
        <v>213</v>
      </c>
      <c r="BU57" s="52"/>
      <c r="BV57" s="52"/>
      <c r="BW57" s="52"/>
      <c r="BX57" s="52"/>
      <c r="BY57" s="52"/>
      <c r="BZ57" s="52"/>
      <c r="CA57" s="52"/>
      <c r="CB57" s="52"/>
      <c r="CC57" s="53"/>
      <c r="CD57" s="51">
        <f>CD55-CD56</f>
        <v>34.48</v>
      </c>
      <c r="CE57" s="52"/>
      <c r="CF57" s="52"/>
      <c r="CG57" s="52"/>
      <c r="CH57" s="52"/>
      <c r="CI57" s="52"/>
      <c r="CJ57" s="52"/>
      <c r="CK57" s="52"/>
      <c r="CL57" s="52"/>
      <c r="CM57" s="53"/>
      <c r="CN57" s="15"/>
      <c r="CO57" s="22"/>
      <c r="CP57" s="54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6"/>
    </row>
    <row r="58" spans="1:110" s="13" customFormat="1" ht="30" customHeight="1">
      <c r="A58" s="57" t="s">
        <v>61</v>
      </c>
      <c r="B58" s="58"/>
      <c r="C58" s="58"/>
      <c r="D58" s="58"/>
      <c r="E58" s="58"/>
      <c r="F58" s="58"/>
      <c r="G58" s="58"/>
      <c r="H58" s="58"/>
      <c r="I58" s="59"/>
      <c r="J58" s="20"/>
      <c r="K58" s="60" t="s">
        <v>122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21"/>
      <c r="BI58" s="51" t="s">
        <v>62</v>
      </c>
      <c r="BJ58" s="52"/>
      <c r="BK58" s="52"/>
      <c r="BL58" s="52"/>
      <c r="BM58" s="52"/>
      <c r="BN58" s="52"/>
      <c r="BO58" s="52"/>
      <c r="BP58" s="52"/>
      <c r="BQ58" s="52"/>
      <c r="BR58" s="52"/>
      <c r="BS58" s="53"/>
      <c r="BT58" s="67">
        <f>BT59+BT60+BT61</f>
        <v>160.04</v>
      </c>
      <c r="BU58" s="68"/>
      <c r="BV58" s="68"/>
      <c r="BW58" s="68"/>
      <c r="BX58" s="68"/>
      <c r="BY58" s="68"/>
      <c r="BZ58" s="68"/>
      <c r="CA58" s="68"/>
      <c r="CB58" s="68"/>
      <c r="CC58" s="69"/>
      <c r="CD58" s="67">
        <v>160.04</v>
      </c>
      <c r="CE58" s="68"/>
      <c r="CF58" s="68"/>
      <c r="CG58" s="68"/>
      <c r="CH58" s="68"/>
      <c r="CI58" s="68"/>
      <c r="CJ58" s="68"/>
      <c r="CK58" s="68"/>
      <c r="CL58" s="68"/>
      <c r="CM58" s="69"/>
      <c r="CN58" s="15">
        <f aca="true" t="shared" si="2" ref="CN58:CN69">BT58-CD58</f>
        <v>0</v>
      </c>
      <c r="CO58" s="23">
        <f aca="true" t="shared" si="3" ref="CO58:CO69">CN58*100/BT58</f>
        <v>0</v>
      </c>
      <c r="CP58" s="40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2"/>
    </row>
    <row r="59" spans="1:110" s="13" customFormat="1" ht="42" customHeight="1">
      <c r="A59" s="57" t="s">
        <v>197</v>
      </c>
      <c r="B59" s="58"/>
      <c r="C59" s="58"/>
      <c r="D59" s="58"/>
      <c r="E59" s="58"/>
      <c r="F59" s="58"/>
      <c r="G59" s="58"/>
      <c r="H59" s="58"/>
      <c r="I59" s="59"/>
      <c r="J59" s="20"/>
      <c r="K59" s="60" t="s">
        <v>205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21"/>
      <c r="BI59" s="51" t="s">
        <v>62</v>
      </c>
      <c r="BJ59" s="52"/>
      <c r="BK59" s="52"/>
      <c r="BL59" s="52"/>
      <c r="BM59" s="52"/>
      <c r="BN59" s="52"/>
      <c r="BO59" s="52"/>
      <c r="BP59" s="52"/>
      <c r="BQ59" s="52"/>
      <c r="BR59" s="52"/>
      <c r="BS59" s="53"/>
      <c r="BT59" s="67">
        <v>0.02</v>
      </c>
      <c r="BU59" s="68"/>
      <c r="BV59" s="68"/>
      <c r="BW59" s="68"/>
      <c r="BX59" s="68"/>
      <c r="BY59" s="68"/>
      <c r="BZ59" s="68"/>
      <c r="CA59" s="68"/>
      <c r="CB59" s="68"/>
      <c r="CC59" s="69"/>
      <c r="CD59" s="67">
        <v>0.02</v>
      </c>
      <c r="CE59" s="68"/>
      <c r="CF59" s="68"/>
      <c r="CG59" s="68"/>
      <c r="CH59" s="68"/>
      <c r="CI59" s="68"/>
      <c r="CJ59" s="68"/>
      <c r="CK59" s="68"/>
      <c r="CL59" s="68"/>
      <c r="CM59" s="69"/>
      <c r="CN59" s="24">
        <f>BT59-CD59</f>
        <v>0</v>
      </c>
      <c r="CO59" s="23">
        <f t="shared" si="3"/>
        <v>0</v>
      </c>
      <c r="CP59" s="104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6"/>
    </row>
    <row r="60" spans="1:110" s="13" customFormat="1" ht="39.75" customHeight="1">
      <c r="A60" s="57" t="s">
        <v>198</v>
      </c>
      <c r="B60" s="58"/>
      <c r="C60" s="58"/>
      <c r="D60" s="58"/>
      <c r="E60" s="58"/>
      <c r="F60" s="58"/>
      <c r="G60" s="58"/>
      <c r="H60" s="58"/>
      <c r="I60" s="59"/>
      <c r="J60" s="20"/>
      <c r="K60" s="60" t="s">
        <v>206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21"/>
      <c r="BI60" s="51" t="s">
        <v>62</v>
      </c>
      <c r="BJ60" s="52"/>
      <c r="BK60" s="52"/>
      <c r="BL60" s="52"/>
      <c r="BM60" s="52"/>
      <c r="BN60" s="52"/>
      <c r="BO60" s="52"/>
      <c r="BP60" s="52"/>
      <c r="BQ60" s="52"/>
      <c r="BR60" s="52"/>
      <c r="BS60" s="53"/>
      <c r="BT60" s="67">
        <v>130.575</v>
      </c>
      <c r="BU60" s="68"/>
      <c r="BV60" s="68"/>
      <c r="BW60" s="68"/>
      <c r="BX60" s="68"/>
      <c r="BY60" s="68"/>
      <c r="BZ60" s="68"/>
      <c r="CA60" s="68"/>
      <c r="CB60" s="68"/>
      <c r="CC60" s="69"/>
      <c r="CD60" s="67">
        <v>130.575</v>
      </c>
      <c r="CE60" s="68"/>
      <c r="CF60" s="68"/>
      <c r="CG60" s="68"/>
      <c r="CH60" s="68"/>
      <c r="CI60" s="68"/>
      <c r="CJ60" s="68"/>
      <c r="CK60" s="68"/>
      <c r="CL60" s="68"/>
      <c r="CM60" s="69"/>
      <c r="CN60" s="15">
        <f t="shared" si="2"/>
        <v>0</v>
      </c>
      <c r="CO60" s="23">
        <f t="shared" si="3"/>
        <v>0</v>
      </c>
      <c r="CP60" s="104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6"/>
    </row>
    <row r="61" spans="1:110" s="13" customFormat="1" ht="42" customHeight="1">
      <c r="A61" s="57" t="s">
        <v>204</v>
      </c>
      <c r="B61" s="58"/>
      <c r="C61" s="58"/>
      <c r="D61" s="58"/>
      <c r="E61" s="58"/>
      <c r="F61" s="58"/>
      <c r="G61" s="58"/>
      <c r="H61" s="58"/>
      <c r="I61" s="59"/>
      <c r="J61" s="20"/>
      <c r="K61" s="60" t="s">
        <v>207</v>
      </c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21"/>
      <c r="BI61" s="51" t="s">
        <v>62</v>
      </c>
      <c r="BJ61" s="52"/>
      <c r="BK61" s="52"/>
      <c r="BL61" s="52"/>
      <c r="BM61" s="52"/>
      <c r="BN61" s="52"/>
      <c r="BO61" s="52"/>
      <c r="BP61" s="52"/>
      <c r="BQ61" s="52"/>
      <c r="BR61" s="52"/>
      <c r="BS61" s="53"/>
      <c r="BT61" s="67">
        <v>29.445</v>
      </c>
      <c r="BU61" s="68"/>
      <c r="BV61" s="68"/>
      <c r="BW61" s="68"/>
      <c r="BX61" s="68"/>
      <c r="BY61" s="68"/>
      <c r="BZ61" s="68"/>
      <c r="CA61" s="68"/>
      <c r="CB61" s="68"/>
      <c r="CC61" s="69"/>
      <c r="CD61" s="67">
        <v>29.445</v>
      </c>
      <c r="CE61" s="68"/>
      <c r="CF61" s="68"/>
      <c r="CG61" s="68"/>
      <c r="CH61" s="68"/>
      <c r="CI61" s="68"/>
      <c r="CJ61" s="68"/>
      <c r="CK61" s="68"/>
      <c r="CL61" s="68"/>
      <c r="CM61" s="69"/>
      <c r="CN61" s="15">
        <f t="shared" si="2"/>
        <v>0</v>
      </c>
      <c r="CO61" s="23">
        <f t="shared" si="3"/>
        <v>0</v>
      </c>
      <c r="CP61" s="104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6"/>
    </row>
    <row r="62" spans="1:110" s="13" customFormat="1" ht="30" customHeight="1">
      <c r="A62" s="57" t="s">
        <v>63</v>
      </c>
      <c r="B62" s="58"/>
      <c r="C62" s="58"/>
      <c r="D62" s="58"/>
      <c r="E62" s="58"/>
      <c r="F62" s="58"/>
      <c r="G62" s="58"/>
      <c r="H62" s="58"/>
      <c r="I62" s="59"/>
      <c r="J62" s="20"/>
      <c r="K62" s="60" t="s">
        <v>121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21"/>
      <c r="BI62" s="51" t="s">
        <v>62</v>
      </c>
      <c r="BJ62" s="52"/>
      <c r="BK62" s="52"/>
      <c r="BL62" s="52"/>
      <c r="BM62" s="52"/>
      <c r="BN62" s="52"/>
      <c r="BO62" s="52"/>
      <c r="BP62" s="52"/>
      <c r="BQ62" s="52"/>
      <c r="BR62" s="52"/>
      <c r="BS62" s="53"/>
      <c r="BT62" s="51">
        <f>BT63+BT64</f>
        <v>629</v>
      </c>
      <c r="BU62" s="52"/>
      <c r="BV62" s="52"/>
      <c r="BW62" s="52"/>
      <c r="BX62" s="52"/>
      <c r="BY62" s="52"/>
      <c r="BZ62" s="52"/>
      <c r="CA62" s="52"/>
      <c r="CB62" s="52"/>
      <c r="CC62" s="53"/>
      <c r="CD62" s="51">
        <v>629</v>
      </c>
      <c r="CE62" s="52"/>
      <c r="CF62" s="52"/>
      <c r="CG62" s="52"/>
      <c r="CH62" s="52"/>
      <c r="CI62" s="52"/>
      <c r="CJ62" s="52"/>
      <c r="CK62" s="52"/>
      <c r="CL62" s="52"/>
      <c r="CM62" s="53"/>
      <c r="CN62" s="15">
        <f t="shared" si="2"/>
        <v>0</v>
      </c>
      <c r="CO62" s="23">
        <f t="shared" si="3"/>
        <v>0</v>
      </c>
      <c r="CP62" s="104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6"/>
    </row>
    <row r="63" spans="1:110" s="13" customFormat="1" ht="30" customHeight="1">
      <c r="A63" s="57" t="s">
        <v>201</v>
      </c>
      <c r="B63" s="58"/>
      <c r="C63" s="58"/>
      <c r="D63" s="58"/>
      <c r="E63" s="58"/>
      <c r="F63" s="58"/>
      <c r="G63" s="58"/>
      <c r="H63" s="58"/>
      <c r="I63" s="59"/>
      <c r="J63" s="20"/>
      <c r="K63" s="60" t="s">
        <v>209</v>
      </c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21"/>
      <c r="BI63" s="51" t="s">
        <v>62</v>
      </c>
      <c r="BJ63" s="52"/>
      <c r="BK63" s="52"/>
      <c r="BL63" s="52"/>
      <c r="BM63" s="52"/>
      <c r="BN63" s="52"/>
      <c r="BO63" s="52"/>
      <c r="BP63" s="52"/>
      <c r="BQ63" s="52"/>
      <c r="BR63" s="52"/>
      <c r="BS63" s="53"/>
      <c r="BT63" s="51">
        <v>160.3</v>
      </c>
      <c r="BU63" s="52"/>
      <c r="BV63" s="52"/>
      <c r="BW63" s="52"/>
      <c r="BX63" s="52"/>
      <c r="BY63" s="52"/>
      <c r="BZ63" s="52"/>
      <c r="CA63" s="52"/>
      <c r="CB63" s="52"/>
      <c r="CC63" s="53"/>
      <c r="CD63" s="51">
        <v>160.3</v>
      </c>
      <c r="CE63" s="52"/>
      <c r="CF63" s="52"/>
      <c r="CG63" s="52"/>
      <c r="CH63" s="52"/>
      <c r="CI63" s="52"/>
      <c r="CJ63" s="52"/>
      <c r="CK63" s="52"/>
      <c r="CL63" s="52"/>
      <c r="CM63" s="53"/>
      <c r="CN63" s="15">
        <f t="shared" si="2"/>
        <v>0</v>
      </c>
      <c r="CO63" s="23">
        <f t="shared" si="3"/>
        <v>0</v>
      </c>
      <c r="CP63" s="104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6"/>
    </row>
    <row r="64" spans="1:110" s="13" customFormat="1" ht="30" customHeight="1">
      <c r="A64" s="57" t="s">
        <v>202</v>
      </c>
      <c r="B64" s="58"/>
      <c r="C64" s="58"/>
      <c r="D64" s="58"/>
      <c r="E64" s="58"/>
      <c r="F64" s="58"/>
      <c r="G64" s="58"/>
      <c r="H64" s="58"/>
      <c r="I64" s="59"/>
      <c r="J64" s="20"/>
      <c r="K64" s="60" t="s">
        <v>210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21"/>
      <c r="BI64" s="51" t="s">
        <v>62</v>
      </c>
      <c r="BJ64" s="52"/>
      <c r="BK64" s="52"/>
      <c r="BL64" s="52"/>
      <c r="BM64" s="52"/>
      <c r="BN64" s="52"/>
      <c r="BO64" s="52"/>
      <c r="BP64" s="52"/>
      <c r="BQ64" s="52"/>
      <c r="BR64" s="52"/>
      <c r="BS64" s="53"/>
      <c r="BT64" s="51">
        <v>468.7</v>
      </c>
      <c r="BU64" s="52"/>
      <c r="BV64" s="52"/>
      <c r="BW64" s="52"/>
      <c r="BX64" s="52"/>
      <c r="BY64" s="52"/>
      <c r="BZ64" s="52"/>
      <c r="CA64" s="52"/>
      <c r="CB64" s="52"/>
      <c r="CC64" s="53"/>
      <c r="CD64" s="51">
        <v>468.7</v>
      </c>
      <c r="CE64" s="52"/>
      <c r="CF64" s="52"/>
      <c r="CG64" s="52"/>
      <c r="CH64" s="52"/>
      <c r="CI64" s="52"/>
      <c r="CJ64" s="52"/>
      <c r="CK64" s="52"/>
      <c r="CL64" s="52"/>
      <c r="CM64" s="53"/>
      <c r="CN64" s="15">
        <f t="shared" si="2"/>
        <v>0</v>
      </c>
      <c r="CO64" s="23">
        <f t="shared" si="3"/>
        <v>0</v>
      </c>
      <c r="CP64" s="104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6"/>
    </row>
    <row r="65" spans="1:110" s="13" customFormat="1" ht="15" customHeight="1">
      <c r="A65" s="57" t="s">
        <v>64</v>
      </c>
      <c r="B65" s="58"/>
      <c r="C65" s="58"/>
      <c r="D65" s="58"/>
      <c r="E65" s="58"/>
      <c r="F65" s="58"/>
      <c r="G65" s="58"/>
      <c r="H65" s="58"/>
      <c r="I65" s="59"/>
      <c r="J65" s="20"/>
      <c r="K65" s="60" t="s">
        <v>120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21"/>
      <c r="BI65" s="51" t="s">
        <v>65</v>
      </c>
      <c r="BJ65" s="52"/>
      <c r="BK65" s="52"/>
      <c r="BL65" s="52"/>
      <c r="BM65" s="52"/>
      <c r="BN65" s="52"/>
      <c r="BO65" s="52"/>
      <c r="BP65" s="52"/>
      <c r="BQ65" s="52"/>
      <c r="BR65" s="52"/>
      <c r="BS65" s="53"/>
      <c r="BT65" s="51">
        <f>BT66+BT67+BT68</f>
        <v>50.76</v>
      </c>
      <c r="BU65" s="52"/>
      <c r="BV65" s="52"/>
      <c r="BW65" s="52"/>
      <c r="BX65" s="52"/>
      <c r="BY65" s="52"/>
      <c r="BZ65" s="52"/>
      <c r="CA65" s="52"/>
      <c r="CB65" s="52"/>
      <c r="CC65" s="53"/>
      <c r="CD65" s="51">
        <v>50.76</v>
      </c>
      <c r="CE65" s="52"/>
      <c r="CF65" s="52"/>
      <c r="CG65" s="52"/>
      <c r="CH65" s="52"/>
      <c r="CI65" s="52"/>
      <c r="CJ65" s="52"/>
      <c r="CK65" s="52"/>
      <c r="CL65" s="52"/>
      <c r="CM65" s="53"/>
      <c r="CN65" s="15">
        <f t="shared" si="2"/>
        <v>0</v>
      </c>
      <c r="CO65" s="23">
        <f t="shared" si="3"/>
        <v>0</v>
      </c>
      <c r="CP65" s="104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6"/>
    </row>
    <row r="66" spans="1:110" s="13" customFormat="1" ht="30" customHeight="1">
      <c r="A66" s="57" t="s">
        <v>215</v>
      </c>
      <c r="B66" s="58"/>
      <c r="C66" s="58"/>
      <c r="D66" s="58"/>
      <c r="E66" s="58"/>
      <c r="F66" s="58"/>
      <c r="G66" s="58"/>
      <c r="H66" s="58"/>
      <c r="I66" s="59"/>
      <c r="J66" s="20"/>
      <c r="K66" s="60" t="s">
        <v>221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21"/>
      <c r="BI66" s="51" t="s">
        <v>65</v>
      </c>
      <c r="BJ66" s="52"/>
      <c r="BK66" s="52"/>
      <c r="BL66" s="52"/>
      <c r="BM66" s="52"/>
      <c r="BN66" s="52"/>
      <c r="BO66" s="52"/>
      <c r="BP66" s="52"/>
      <c r="BQ66" s="52"/>
      <c r="BR66" s="52"/>
      <c r="BS66" s="53"/>
      <c r="BT66" s="51">
        <v>0.01</v>
      </c>
      <c r="BU66" s="52"/>
      <c r="BV66" s="52"/>
      <c r="BW66" s="52"/>
      <c r="BX66" s="52"/>
      <c r="BY66" s="52"/>
      <c r="BZ66" s="52"/>
      <c r="CA66" s="52"/>
      <c r="CB66" s="52"/>
      <c r="CC66" s="53"/>
      <c r="CD66" s="51">
        <v>0.01</v>
      </c>
      <c r="CE66" s="52"/>
      <c r="CF66" s="52"/>
      <c r="CG66" s="52"/>
      <c r="CH66" s="52"/>
      <c r="CI66" s="52"/>
      <c r="CJ66" s="52"/>
      <c r="CK66" s="52"/>
      <c r="CL66" s="52"/>
      <c r="CM66" s="53"/>
      <c r="CN66" s="15">
        <f t="shared" si="2"/>
        <v>0</v>
      </c>
      <c r="CO66" s="23">
        <f t="shared" si="3"/>
        <v>0</v>
      </c>
      <c r="CP66" s="104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6"/>
    </row>
    <row r="67" spans="1:110" s="13" customFormat="1" ht="30" customHeight="1">
      <c r="A67" s="57" t="s">
        <v>216</v>
      </c>
      <c r="B67" s="58"/>
      <c r="C67" s="58"/>
      <c r="D67" s="58"/>
      <c r="E67" s="58"/>
      <c r="F67" s="58"/>
      <c r="G67" s="58"/>
      <c r="H67" s="58"/>
      <c r="I67" s="59"/>
      <c r="J67" s="20"/>
      <c r="K67" s="60" t="s">
        <v>217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21"/>
      <c r="BI67" s="51" t="s">
        <v>65</v>
      </c>
      <c r="BJ67" s="52"/>
      <c r="BK67" s="52"/>
      <c r="BL67" s="52"/>
      <c r="BM67" s="52"/>
      <c r="BN67" s="52"/>
      <c r="BO67" s="52"/>
      <c r="BP67" s="52"/>
      <c r="BQ67" s="52"/>
      <c r="BR67" s="52"/>
      <c r="BS67" s="53"/>
      <c r="BT67" s="51">
        <v>37.32</v>
      </c>
      <c r="BU67" s="52"/>
      <c r="BV67" s="52"/>
      <c r="BW67" s="52"/>
      <c r="BX67" s="52"/>
      <c r="BY67" s="52"/>
      <c r="BZ67" s="52"/>
      <c r="CA67" s="52"/>
      <c r="CB67" s="52"/>
      <c r="CC67" s="53"/>
      <c r="CD67" s="51">
        <v>37.32</v>
      </c>
      <c r="CE67" s="52"/>
      <c r="CF67" s="52"/>
      <c r="CG67" s="52"/>
      <c r="CH67" s="52"/>
      <c r="CI67" s="52"/>
      <c r="CJ67" s="52"/>
      <c r="CK67" s="52"/>
      <c r="CL67" s="52"/>
      <c r="CM67" s="53"/>
      <c r="CN67" s="15">
        <f t="shared" si="2"/>
        <v>0</v>
      </c>
      <c r="CO67" s="23">
        <f t="shared" si="3"/>
        <v>0</v>
      </c>
      <c r="CP67" s="104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6"/>
    </row>
    <row r="68" spans="1:110" s="13" customFormat="1" ht="30" customHeight="1">
      <c r="A68" s="57" t="s">
        <v>220</v>
      </c>
      <c r="B68" s="58"/>
      <c r="C68" s="58"/>
      <c r="D68" s="58"/>
      <c r="E68" s="58"/>
      <c r="F68" s="58"/>
      <c r="G68" s="58"/>
      <c r="H68" s="58"/>
      <c r="I68" s="59"/>
      <c r="J68" s="20"/>
      <c r="K68" s="60" t="s">
        <v>218</v>
      </c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21"/>
      <c r="BI68" s="51" t="s">
        <v>65</v>
      </c>
      <c r="BJ68" s="52"/>
      <c r="BK68" s="52"/>
      <c r="BL68" s="52"/>
      <c r="BM68" s="52"/>
      <c r="BN68" s="52"/>
      <c r="BO68" s="52"/>
      <c r="BP68" s="52"/>
      <c r="BQ68" s="52"/>
      <c r="BR68" s="52"/>
      <c r="BS68" s="53"/>
      <c r="BT68" s="51">
        <v>13.43</v>
      </c>
      <c r="BU68" s="52"/>
      <c r="BV68" s="52"/>
      <c r="BW68" s="52"/>
      <c r="BX68" s="52"/>
      <c r="BY68" s="52"/>
      <c r="BZ68" s="52"/>
      <c r="CA68" s="52"/>
      <c r="CB68" s="52"/>
      <c r="CC68" s="53"/>
      <c r="CD68" s="51">
        <v>13.43</v>
      </c>
      <c r="CE68" s="52"/>
      <c r="CF68" s="52"/>
      <c r="CG68" s="52"/>
      <c r="CH68" s="52"/>
      <c r="CI68" s="52"/>
      <c r="CJ68" s="52"/>
      <c r="CK68" s="52"/>
      <c r="CL68" s="52"/>
      <c r="CM68" s="53"/>
      <c r="CN68" s="15">
        <f t="shared" si="2"/>
        <v>0</v>
      </c>
      <c r="CO68" s="23">
        <f t="shared" si="3"/>
        <v>0</v>
      </c>
      <c r="CP68" s="104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6"/>
    </row>
    <row r="69" spans="1:110" s="13" customFormat="1" ht="15" customHeight="1">
      <c r="A69" s="57" t="s">
        <v>66</v>
      </c>
      <c r="B69" s="58"/>
      <c r="C69" s="58"/>
      <c r="D69" s="58"/>
      <c r="E69" s="58"/>
      <c r="F69" s="58"/>
      <c r="G69" s="58"/>
      <c r="H69" s="58"/>
      <c r="I69" s="59"/>
      <c r="J69" s="20"/>
      <c r="K69" s="60" t="s">
        <v>67</v>
      </c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21"/>
      <c r="BI69" s="51" t="s">
        <v>27</v>
      </c>
      <c r="BJ69" s="52"/>
      <c r="BK69" s="52"/>
      <c r="BL69" s="52"/>
      <c r="BM69" s="52"/>
      <c r="BN69" s="52"/>
      <c r="BO69" s="52"/>
      <c r="BP69" s="52"/>
      <c r="BQ69" s="52"/>
      <c r="BR69" s="52"/>
      <c r="BS69" s="53"/>
      <c r="BT69" s="64">
        <f>45.06*100/BT65</f>
        <v>88.77068557919623</v>
      </c>
      <c r="BU69" s="65"/>
      <c r="BV69" s="65"/>
      <c r="BW69" s="65"/>
      <c r="BX69" s="65"/>
      <c r="BY69" s="65"/>
      <c r="BZ69" s="65"/>
      <c r="CA69" s="65"/>
      <c r="CB69" s="65"/>
      <c r="CC69" s="66"/>
      <c r="CD69" s="64">
        <v>88.77068557919623</v>
      </c>
      <c r="CE69" s="65"/>
      <c r="CF69" s="65"/>
      <c r="CG69" s="65"/>
      <c r="CH69" s="65"/>
      <c r="CI69" s="65"/>
      <c r="CJ69" s="65"/>
      <c r="CK69" s="65"/>
      <c r="CL69" s="65"/>
      <c r="CM69" s="66"/>
      <c r="CN69" s="15">
        <f t="shared" si="2"/>
        <v>0</v>
      </c>
      <c r="CO69" s="23">
        <f t="shared" si="3"/>
        <v>0</v>
      </c>
      <c r="CP69" s="43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5"/>
    </row>
    <row r="70" spans="1:110" s="13" customFormat="1" ht="44.25" customHeight="1">
      <c r="A70" s="57" t="s">
        <v>68</v>
      </c>
      <c r="B70" s="58"/>
      <c r="C70" s="58"/>
      <c r="D70" s="58"/>
      <c r="E70" s="58"/>
      <c r="F70" s="58"/>
      <c r="G70" s="58"/>
      <c r="H70" s="58"/>
      <c r="I70" s="59"/>
      <c r="J70" s="20"/>
      <c r="K70" s="60" t="s">
        <v>69</v>
      </c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21"/>
      <c r="BI70" s="51" t="s">
        <v>6</v>
      </c>
      <c r="BJ70" s="52"/>
      <c r="BK70" s="52"/>
      <c r="BL70" s="52"/>
      <c r="BM70" s="52"/>
      <c r="BN70" s="52"/>
      <c r="BO70" s="52"/>
      <c r="BP70" s="52"/>
      <c r="BQ70" s="52"/>
      <c r="BR70" s="52"/>
      <c r="BS70" s="53"/>
      <c r="BT70" s="51" t="s">
        <v>213</v>
      </c>
      <c r="BU70" s="52"/>
      <c r="BV70" s="52"/>
      <c r="BW70" s="52"/>
      <c r="BX70" s="52"/>
      <c r="BY70" s="52"/>
      <c r="BZ70" s="52"/>
      <c r="CA70" s="52"/>
      <c r="CB70" s="52"/>
      <c r="CC70" s="53"/>
      <c r="CD70" s="51">
        <v>0</v>
      </c>
      <c r="CE70" s="52"/>
      <c r="CF70" s="52"/>
      <c r="CG70" s="52"/>
      <c r="CH70" s="52"/>
      <c r="CI70" s="52"/>
      <c r="CJ70" s="52"/>
      <c r="CK70" s="52"/>
      <c r="CL70" s="52"/>
      <c r="CM70" s="53"/>
      <c r="CN70" s="15"/>
      <c r="CO70" s="22"/>
      <c r="CP70" s="54" t="s">
        <v>229</v>
      </c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6"/>
    </row>
    <row r="71" spans="1:110" s="13" customFormat="1" ht="30" customHeight="1">
      <c r="A71" s="57" t="s">
        <v>70</v>
      </c>
      <c r="B71" s="58"/>
      <c r="C71" s="58"/>
      <c r="D71" s="58"/>
      <c r="E71" s="58"/>
      <c r="F71" s="58"/>
      <c r="G71" s="58"/>
      <c r="H71" s="58"/>
      <c r="I71" s="59"/>
      <c r="J71" s="20"/>
      <c r="K71" s="60" t="s">
        <v>71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21"/>
      <c r="BI71" s="51" t="s">
        <v>6</v>
      </c>
      <c r="BJ71" s="52"/>
      <c r="BK71" s="52"/>
      <c r="BL71" s="52"/>
      <c r="BM71" s="52"/>
      <c r="BN71" s="52"/>
      <c r="BO71" s="52"/>
      <c r="BP71" s="52"/>
      <c r="BQ71" s="52"/>
      <c r="BR71" s="52"/>
      <c r="BS71" s="53"/>
      <c r="BT71" s="51" t="s">
        <v>213</v>
      </c>
      <c r="BU71" s="52"/>
      <c r="BV71" s="52"/>
      <c r="BW71" s="52"/>
      <c r="BX71" s="52"/>
      <c r="BY71" s="52"/>
      <c r="BZ71" s="52"/>
      <c r="CA71" s="52"/>
      <c r="CB71" s="52"/>
      <c r="CC71" s="53"/>
      <c r="CD71" s="51">
        <v>0</v>
      </c>
      <c r="CE71" s="52"/>
      <c r="CF71" s="52"/>
      <c r="CG71" s="52"/>
      <c r="CH71" s="52"/>
      <c r="CI71" s="52"/>
      <c r="CJ71" s="52"/>
      <c r="CK71" s="52"/>
      <c r="CL71" s="52"/>
      <c r="CM71" s="53"/>
      <c r="CN71" s="15"/>
      <c r="CO71" s="22"/>
      <c r="CP71" s="54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6"/>
    </row>
    <row r="72" spans="1:110" s="13" customFormat="1" ht="45" customHeight="1">
      <c r="A72" s="57" t="s">
        <v>72</v>
      </c>
      <c r="B72" s="58"/>
      <c r="C72" s="58"/>
      <c r="D72" s="58"/>
      <c r="E72" s="58"/>
      <c r="F72" s="58"/>
      <c r="G72" s="58"/>
      <c r="H72" s="58"/>
      <c r="I72" s="59"/>
      <c r="J72" s="20"/>
      <c r="K72" s="60" t="s">
        <v>73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21"/>
      <c r="BI72" s="51" t="s">
        <v>27</v>
      </c>
      <c r="BJ72" s="52"/>
      <c r="BK72" s="52"/>
      <c r="BL72" s="52"/>
      <c r="BM72" s="52"/>
      <c r="BN72" s="52"/>
      <c r="BO72" s="52"/>
      <c r="BP72" s="52"/>
      <c r="BQ72" s="52"/>
      <c r="BR72" s="52"/>
      <c r="BS72" s="53"/>
      <c r="BT72" s="51">
        <v>6.28</v>
      </c>
      <c r="BU72" s="52"/>
      <c r="BV72" s="52"/>
      <c r="BW72" s="52"/>
      <c r="BX72" s="52"/>
      <c r="BY72" s="52"/>
      <c r="BZ72" s="52"/>
      <c r="CA72" s="52"/>
      <c r="CB72" s="52"/>
      <c r="CC72" s="53"/>
      <c r="CD72" s="51" t="s">
        <v>28</v>
      </c>
      <c r="CE72" s="52"/>
      <c r="CF72" s="52"/>
      <c r="CG72" s="52"/>
      <c r="CH72" s="52"/>
      <c r="CI72" s="52"/>
      <c r="CJ72" s="52"/>
      <c r="CK72" s="52"/>
      <c r="CL72" s="52"/>
      <c r="CM72" s="53"/>
      <c r="CN72" s="15"/>
      <c r="CO72" s="22"/>
      <c r="CP72" s="61" t="s">
        <v>28</v>
      </c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3"/>
    </row>
    <row r="73" spans="72:91" ht="15" customHeight="1">
      <c r="BT73" s="103">
        <f>BT58+BT62</f>
        <v>789.04</v>
      </c>
      <c r="BU73" s="50"/>
      <c r="BV73" s="50"/>
      <c r="BW73" s="50"/>
      <c r="BX73" s="50"/>
      <c r="BY73" s="50"/>
      <c r="BZ73" s="50"/>
      <c r="CA73" s="50"/>
      <c r="CB73" s="50"/>
      <c r="CC73" s="50"/>
      <c r="CD73" s="103">
        <f>CD58+CD62</f>
        <v>789.04</v>
      </c>
      <c r="CE73" s="50"/>
      <c r="CF73" s="50"/>
      <c r="CG73" s="50"/>
      <c r="CH73" s="50"/>
      <c r="CI73" s="50"/>
      <c r="CJ73" s="50"/>
      <c r="CK73" s="50"/>
      <c r="CL73" s="50"/>
      <c r="CM73" s="50"/>
    </row>
    <row r="74" s="1" customFormat="1" ht="12.75">
      <c r="G74" s="1" t="s">
        <v>18</v>
      </c>
    </row>
    <row r="75" spans="1:110" s="1" customFormat="1" ht="68.25" customHeight="1">
      <c r="A75" s="47" t="s">
        <v>119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</row>
    <row r="76" spans="1:110" s="1" customFormat="1" ht="25.5" customHeight="1">
      <c r="A76" s="47" t="s">
        <v>74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</row>
    <row r="77" spans="1:110" s="1" customFormat="1" ht="25.5" customHeight="1">
      <c r="A77" s="47" t="s">
        <v>75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</row>
    <row r="78" spans="1:110" s="1" customFormat="1" ht="25.5" customHeight="1">
      <c r="A78" s="47" t="s">
        <v>118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</row>
    <row r="79" spans="1:110" s="1" customFormat="1" ht="25.5" customHeight="1">
      <c r="A79" s="47" t="s">
        <v>76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</row>
    <row r="80" ht="3" customHeight="1"/>
  </sheetData>
  <sheetProtection/>
  <mergeCells count="341">
    <mergeCell ref="BT70:CC70"/>
    <mergeCell ref="CP58:DF69"/>
    <mergeCell ref="A58:I58"/>
    <mergeCell ref="A72:I72"/>
    <mergeCell ref="K72:BG72"/>
    <mergeCell ref="BI72:BS72"/>
    <mergeCell ref="BT72:CC72"/>
    <mergeCell ref="CD72:CM72"/>
    <mergeCell ref="A70:I70"/>
    <mergeCell ref="K70:BG70"/>
    <mergeCell ref="BI70:BS70"/>
    <mergeCell ref="CP72:DF72"/>
    <mergeCell ref="A71:I71"/>
    <mergeCell ref="K71:BG71"/>
    <mergeCell ref="BI71:BS71"/>
    <mergeCell ref="BT71:CC71"/>
    <mergeCell ref="CD71:CM71"/>
    <mergeCell ref="CP71:DF71"/>
    <mergeCell ref="CD70:CM70"/>
    <mergeCell ref="CP70:DF70"/>
    <mergeCell ref="A68:I68"/>
    <mergeCell ref="K68:BG68"/>
    <mergeCell ref="BI68:BS68"/>
    <mergeCell ref="BT68:CC68"/>
    <mergeCell ref="CD68:CM68"/>
    <mergeCell ref="A69:I69"/>
    <mergeCell ref="K69:BG69"/>
    <mergeCell ref="BI69:BS69"/>
    <mergeCell ref="BT69:CC69"/>
    <mergeCell ref="CD69:CM69"/>
    <mergeCell ref="A66:I66"/>
    <mergeCell ref="K66:BG66"/>
    <mergeCell ref="BI66:BS66"/>
    <mergeCell ref="BT66:CC66"/>
    <mergeCell ref="CD66:CM66"/>
    <mergeCell ref="A67:I67"/>
    <mergeCell ref="K67:BG67"/>
    <mergeCell ref="BI67:BS67"/>
    <mergeCell ref="BT67:CC67"/>
    <mergeCell ref="CD67:CM67"/>
    <mergeCell ref="A64:I64"/>
    <mergeCell ref="K64:BG64"/>
    <mergeCell ref="BI64:BS64"/>
    <mergeCell ref="BT64:CC64"/>
    <mergeCell ref="CD64:CM64"/>
    <mergeCell ref="A65:I65"/>
    <mergeCell ref="K65:BG65"/>
    <mergeCell ref="BI65:BS65"/>
    <mergeCell ref="BT65:CC65"/>
    <mergeCell ref="CD65:CM65"/>
    <mergeCell ref="A62:I62"/>
    <mergeCell ref="K62:BG62"/>
    <mergeCell ref="BI62:BS62"/>
    <mergeCell ref="BT62:CC62"/>
    <mergeCell ref="CD62:CM62"/>
    <mergeCell ref="A63:I63"/>
    <mergeCell ref="K63:BG63"/>
    <mergeCell ref="BI63:BS63"/>
    <mergeCell ref="CD58:CM58"/>
    <mergeCell ref="BT63:CC63"/>
    <mergeCell ref="CD63:CM63"/>
    <mergeCell ref="A60:I60"/>
    <mergeCell ref="K60:BG60"/>
    <mergeCell ref="BI60:BS60"/>
    <mergeCell ref="BT60:CC60"/>
    <mergeCell ref="CD60:CM60"/>
    <mergeCell ref="A61:I61"/>
    <mergeCell ref="K61:BG61"/>
    <mergeCell ref="A59:I59"/>
    <mergeCell ref="K59:BG59"/>
    <mergeCell ref="BI59:BS59"/>
    <mergeCell ref="BT59:CC59"/>
    <mergeCell ref="CD59:CM59"/>
    <mergeCell ref="BT61:CC61"/>
    <mergeCell ref="CD61:CM61"/>
    <mergeCell ref="BI61:BS61"/>
    <mergeCell ref="K58:BG58"/>
    <mergeCell ref="BI58:BS58"/>
    <mergeCell ref="CP56:DF56"/>
    <mergeCell ref="A57:I57"/>
    <mergeCell ref="K57:BG57"/>
    <mergeCell ref="BI57:BS57"/>
    <mergeCell ref="BT57:CC57"/>
    <mergeCell ref="CD57:CM57"/>
    <mergeCell ref="CP57:DF57"/>
    <mergeCell ref="BT58:CC58"/>
    <mergeCell ref="A56:I56"/>
    <mergeCell ref="K56:BG56"/>
    <mergeCell ref="BI56:BS56"/>
    <mergeCell ref="BT56:CC56"/>
    <mergeCell ref="CD56:CM56"/>
    <mergeCell ref="A55:I55"/>
    <mergeCell ref="K55:BG55"/>
    <mergeCell ref="BI55:BS55"/>
    <mergeCell ref="BT55:CC55"/>
    <mergeCell ref="CD55:CM55"/>
    <mergeCell ref="A75:DF75"/>
    <mergeCell ref="A76:DF76"/>
    <mergeCell ref="A77:DF77"/>
    <mergeCell ref="A78:DF78"/>
    <mergeCell ref="A79:DF79"/>
    <mergeCell ref="BT73:CC73"/>
    <mergeCell ref="CD73:CM73"/>
    <mergeCell ref="CP55:DF55"/>
    <mergeCell ref="A54:I54"/>
    <mergeCell ref="K54:BG54"/>
    <mergeCell ref="BI54:BS54"/>
    <mergeCell ref="BT54:CC54"/>
    <mergeCell ref="CD54:CM54"/>
    <mergeCell ref="CP54:DF54"/>
    <mergeCell ref="A53:I53"/>
    <mergeCell ref="K53:BG53"/>
    <mergeCell ref="BI53:BS53"/>
    <mergeCell ref="BT53:CC53"/>
    <mergeCell ref="CD53:CM53"/>
    <mergeCell ref="CP53:DF53"/>
    <mergeCell ref="A52:I52"/>
    <mergeCell ref="K52:BG52"/>
    <mergeCell ref="BI52:BS52"/>
    <mergeCell ref="BT52:CC52"/>
    <mergeCell ref="CD52:CM52"/>
    <mergeCell ref="CP52:DF52"/>
    <mergeCell ref="A50:I50"/>
    <mergeCell ref="K50:BG50"/>
    <mergeCell ref="BI50:BS50"/>
    <mergeCell ref="BT50:CC50"/>
    <mergeCell ref="CD50:CM50"/>
    <mergeCell ref="A51:I51"/>
    <mergeCell ref="K51:BG51"/>
    <mergeCell ref="BI51:BS51"/>
    <mergeCell ref="BT51:CC51"/>
    <mergeCell ref="CD51:CM51"/>
    <mergeCell ref="A49:I49"/>
    <mergeCell ref="K49:BG49"/>
    <mergeCell ref="BI49:BS49"/>
    <mergeCell ref="BT49:CC49"/>
    <mergeCell ref="CD49:CM49"/>
    <mergeCell ref="CP49:DF49"/>
    <mergeCell ref="A48:I48"/>
    <mergeCell ref="K48:BG48"/>
    <mergeCell ref="BI48:BS48"/>
    <mergeCell ref="BT48:CC48"/>
    <mergeCell ref="CD48:CM48"/>
    <mergeCell ref="CP48:DF48"/>
    <mergeCell ref="A47:I47"/>
    <mergeCell ref="K47:BG47"/>
    <mergeCell ref="BI47:BS47"/>
    <mergeCell ref="BT47:CC47"/>
    <mergeCell ref="CD47:CM47"/>
    <mergeCell ref="CP47:DF47"/>
    <mergeCell ref="BI45:BS45"/>
    <mergeCell ref="BT45:CC45"/>
    <mergeCell ref="CD45:CM45"/>
    <mergeCell ref="CP45:DF45"/>
    <mergeCell ref="A46:I46"/>
    <mergeCell ref="K46:BG46"/>
    <mergeCell ref="BI46:BS46"/>
    <mergeCell ref="BT46:CC46"/>
    <mergeCell ref="CD46:CM46"/>
    <mergeCell ref="CP46:DF46"/>
    <mergeCell ref="CD43:CM43"/>
    <mergeCell ref="CP50:DF51"/>
    <mergeCell ref="A44:I44"/>
    <mergeCell ref="K44:BG44"/>
    <mergeCell ref="BI44:BS44"/>
    <mergeCell ref="BT44:CC44"/>
    <mergeCell ref="CD44:CM44"/>
    <mergeCell ref="CP44:DF44"/>
    <mergeCell ref="A45:I45"/>
    <mergeCell ref="K45:BG45"/>
    <mergeCell ref="A42:I42"/>
    <mergeCell ref="K42:BG42"/>
    <mergeCell ref="BI42:BS42"/>
    <mergeCell ref="BT42:CC42"/>
    <mergeCell ref="CD42:CM42"/>
    <mergeCell ref="CP42:DF43"/>
    <mergeCell ref="A43:I43"/>
    <mergeCell ref="K43:BG43"/>
    <mergeCell ref="BI43:BS43"/>
    <mergeCell ref="BT43:CC43"/>
    <mergeCell ref="A41:I41"/>
    <mergeCell ref="K41:BG41"/>
    <mergeCell ref="BI41:BS41"/>
    <mergeCell ref="BT41:CC41"/>
    <mergeCell ref="CD41:CM41"/>
    <mergeCell ref="CP41:DF41"/>
    <mergeCell ref="A40:I40"/>
    <mergeCell ref="K40:BG40"/>
    <mergeCell ref="BI40:BS40"/>
    <mergeCell ref="BT40:CC40"/>
    <mergeCell ref="CD40:CM40"/>
    <mergeCell ref="CP40:DF40"/>
    <mergeCell ref="A39:I39"/>
    <mergeCell ref="K39:BG39"/>
    <mergeCell ref="BI39:BS39"/>
    <mergeCell ref="BT39:CC39"/>
    <mergeCell ref="CD39:CM39"/>
    <mergeCell ref="CP39:DF39"/>
    <mergeCell ref="A38:I38"/>
    <mergeCell ref="K38:BG38"/>
    <mergeCell ref="BI38:BS38"/>
    <mergeCell ref="BT38:CC38"/>
    <mergeCell ref="CD38:CM38"/>
    <mergeCell ref="CP38:DF38"/>
    <mergeCell ref="A37:I37"/>
    <mergeCell ref="K37:BG37"/>
    <mergeCell ref="BI37:BS37"/>
    <mergeCell ref="BT37:CC37"/>
    <mergeCell ref="CD37:CM37"/>
    <mergeCell ref="CP37:DF37"/>
    <mergeCell ref="A36:I36"/>
    <mergeCell ref="K36:BG36"/>
    <mergeCell ref="BI36:BS36"/>
    <mergeCell ref="BT36:CC36"/>
    <mergeCell ref="CD36:CM36"/>
    <mergeCell ref="CP36:DF36"/>
    <mergeCell ref="A35:I35"/>
    <mergeCell ref="K35:BG35"/>
    <mergeCell ref="BI35:BS35"/>
    <mergeCell ref="BT35:CC35"/>
    <mergeCell ref="CD35:CM35"/>
    <mergeCell ref="CP35:DF35"/>
    <mergeCell ref="A34:I34"/>
    <mergeCell ref="K34:BG34"/>
    <mergeCell ref="BI34:BS34"/>
    <mergeCell ref="BT34:CC34"/>
    <mergeCell ref="CD34:CM34"/>
    <mergeCell ref="CP34:DF34"/>
    <mergeCell ref="A33:I33"/>
    <mergeCell ref="K33:BG33"/>
    <mergeCell ref="BI33:BS33"/>
    <mergeCell ref="BT33:CC33"/>
    <mergeCell ref="CD33:CM33"/>
    <mergeCell ref="CP33:DF33"/>
    <mergeCell ref="A32:I32"/>
    <mergeCell ref="K32:BG32"/>
    <mergeCell ref="BI32:BS32"/>
    <mergeCell ref="BT32:CC32"/>
    <mergeCell ref="CD32:CM32"/>
    <mergeCell ref="CP32:DF32"/>
    <mergeCell ref="A31:I31"/>
    <mergeCell ref="K31:BG31"/>
    <mergeCell ref="BI31:BS31"/>
    <mergeCell ref="BT31:CC31"/>
    <mergeCell ref="CD31:CM31"/>
    <mergeCell ref="CP31:DF31"/>
    <mergeCell ref="A30:I30"/>
    <mergeCell ref="K30:BG30"/>
    <mergeCell ref="BI30:BS30"/>
    <mergeCell ref="BT30:CC30"/>
    <mergeCell ref="CD30:CM30"/>
    <mergeCell ref="CP30:DF30"/>
    <mergeCell ref="A29:I29"/>
    <mergeCell ref="K29:BG29"/>
    <mergeCell ref="BI29:BS29"/>
    <mergeCell ref="BT29:CC29"/>
    <mergeCell ref="CD29:CM29"/>
    <mergeCell ref="CP29:DF29"/>
    <mergeCell ref="A28:I28"/>
    <mergeCell ref="K28:BG28"/>
    <mergeCell ref="BI28:BS28"/>
    <mergeCell ref="BT28:CC28"/>
    <mergeCell ref="CD28:CM28"/>
    <mergeCell ref="CP28:DF28"/>
    <mergeCell ref="A27:I27"/>
    <mergeCell ref="K27:BG27"/>
    <mergeCell ref="BI27:BS27"/>
    <mergeCell ref="BT27:CC27"/>
    <mergeCell ref="CD27:CM27"/>
    <mergeCell ref="CP27:DF27"/>
    <mergeCell ref="A26:I26"/>
    <mergeCell ref="K26:BG26"/>
    <mergeCell ref="BI26:BS26"/>
    <mergeCell ref="BT26:CC26"/>
    <mergeCell ref="CD26:CM26"/>
    <mergeCell ref="CP26:DF26"/>
    <mergeCell ref="A25:I25"/>
    <mergeCell ref="K25:BG25"/>
    <mergeCell ref="BI25:BS25"/>
    <mergeCell ref="BT25:CC25"/>
    <mergeCell ref="CD25:CM25"/>
    <mergeCell ref="CP25:DF25"/>
    <mergeCell ref="A24:I24"/>
    <mergeCell ref="K24:BG24"/>
    <mergeCell ref="BI24:BS24"/>
    <mergeCell ref="BT24:CC24"/>
    <mergeCell ref="CD24:CM24"/>
    <mergeCell ref="CP24:DF24"/>
    <mergeCell ref="A23:I23"/>
    <mergeCell ref="K23:BG23"/>
    <mergeCell ref="BI23:BS23"/>
    <mergeCell ref="BT23:CC23"/>
    <mergeCell ref="CD23:CM23"/>
    <mergeCell ref="CP23:DF23"/>
    <mergeCell ref="A22:I22"/>
    <mergeCell ref="K22:BG22"/>
    <mergeCell ref="BI22:BS22"/>
    <mergeCell ref="BT22:CC22"/>
    <mergeCell ref="CD22:CM22"/>
    <mergeCell ref="A21:I21"/>
    <mergeCell ref="K21:BG21"/>
    <mergeCell ref="BI21:BS21"/>
    <mergeCell ref="BT21:CC21"/>
    <mergeCell ref="CD21:CM21"/>
    <mergeCell ref="A20:I20"/>
    <mergeCell ref="K20:BG20"/>
    <mergeCell ref="BI20:BS20"/>
    <mergeCell ref="BT20:CC20"/>
    <mergeCell ref="CD20:CM20"/>
    <mergeCell ref="A19:I19"/>
    <mergeCell ref="K19:BG19"/>
    <mergeCell ref="BI19:BS19"/>
    <mergeCell ref="BT19:CC19"/>
    <mergeCell ref="CD19:CM19"/>
    <mergeCell ref="CN16:CN17"/>
    <mergeCell ref="BT16:CM16"/>
    <mergeCell ref="A18:I18"/>
    <mergeCell ref="K18:BG18"/>
    <mergeCell ref="BI18:BS18"/>
    <mergeCell ref="BT18:CC18"/>
    <mergeCell ref="CD18:CM18"/>
    <mergeCell ref="J13:BN13"/>
    <mergeCell ref="CP18:DF18"/>
    <mergeCell ref="AY14:AZ14"/>
    <mergeCell ref="BA14:BH14"/>
    <mergeCell ref="A16:I17"/>
    <mergeCell ref="J16:BH17"/>
    <mergeCell ref="BI16:BS17"/>
    <mergeCell ref="CP16:DF17"/>
    <mergeCell ref="BT17:CC17"/>
    <mergeCell ref="CD17:CM17"/>
    <mergeCell ref="AQ14:AX14"/>
    <mergeCell ref="CO16:CO17"/>
    <mergeCell ref="CP19:DF22"/>
    <mergeCell ref="A5:DF5"/>
    <mergeCell ref="A6:DF6"/>
    <mergeCell ref="A7:DF7"/>
    <mergeCell ref="A8:DF8"/>
    <mergeCell ref="AG11:CI11"/>
    <mergeCell ref="J12:BN12"/>
    <mergeCell ref="A9:DF9"/>
  </mergeCells>
  <printOptions/>
  <pageMargins left="0.7874015748031497" right="0.13" top="0.23" bottom="0.2" header="0.1968503937007874" footer="0.15"/>
  <pageSetup horizontalDpi="600" verticalDpi="600" orientation="portrait" paperSize="9" scale="67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78"/>
  <sheetViews>
    <sheetView view="pageBreakPreview" zoomScaleSheetLayoutView="100" zoomScalePageLayoutView="0" workbookViewId="0" topLeftCell="A1">
      <selection activeCell="CC15" sqref="CC15"/>
    </sheetView>
  </sheetViews>
  <sheetFormatPr defaultColWidth="0.875" defaultRowHeight="15" customHeight="1"/>
  <cols>
    <col min="1" max="80" width="0.875" style="2" customWidth="1"/>
    <col min="81" max="81" width="4.00390625" style="2" customWidth="1"/>
    <col min="82" max="16384" width="0.875" style="2" customWidth="1"/>
  </cols>
  <sheetData>
    <row r="1" s="1" customFormat="1" ht="12" customHeight="1">
      <c r="BO1" s="1" t="s">
        <v>164</v>
      </c>
    </row>
    <row r="2" s="1" customFormat="1" ht="12" customHeight="1">
      <c r="BO2" s="1" t="s">
        <v>31</v>
      </c>
    </row>
    <row r="3" s="1" customFormat="1" ht="12" customHeight="1">
      <c r="BO3" s="1" t="s">
        <v>32</v>
      </c>
    </row>
    <row r="4" ht="21" customHeight="1"/>
    <row r="5" spans="1:108" s="3" customFormat="1" ht="14.25" customHeight="1">
      <c r="A5" s="28" t="s">
        <v>163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3" customFormat="1" ht="14.25" customHeight="1">
      <c r="A6" s="28" t="s">
        <v>162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3" customFormat="1" ht="14.25" customHeight="1">
      <c r="A7" s="28" t="s">
        <v>161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</row>
    <row r="8" spans="1:108" s="3" customFormat="1" ht="14.25" customHeight="1">
      <c r="A8" s="28" t="s">
        <v>160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spans="1:108" s="3" customFormat="1" ht="14.25" customHeight="1">
      <c r="A9" s="28" t="s">
        <v>224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</row>
    <row r="10" ht="21" customHeight="1"/>
    <row r="11" spans="3:87" ht="15">
      <c r="C11" s="4" t="s">
        <v>159</v>
      </c>
      <c r="D11" s="4"/>
      <c r="AG11" s="49" t="s">
        <v>115</v>
      </c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</row>
    <row r="12" spans="3:66" ht="15">
      <c r="C12" s="4" t="s">
        <v>33</v>
      </c>
      <c r="D12" s="4"/>
      <c r="J12" s="31" t="s">
        <v>116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6" ht="15">
      <c r="C13" s="4" t="s">
        <v>34</v>
      </c>
      <c r="D13" s="4"/>
      <c r="J13" s="32" t="s">
        <v>117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</row>
    <row r="14" spans="3:61" ht="15">
      <c r="C14" s="4" t="s">
        <v>158</v>
      </c>
      <c r="D14" s="4"/>
      <c r="AQ14" s="95" t="s">
        <v>165</v>
      </c>
      <c r="AR14" s="95"/>
      <c r="AS14" s="95"/>
      <c r="AT14" s="95"/>
      <c r="AU14" s="95"/>
      <c r="AV14" s="95"/>
      <c r="AW14" s="95"/>
      <c r="AX14" s="95"/>
      <c r="AY14" s="96" t="s">
        <v>157</v>
      </c>
      <c r="AZ14" s="96"/>
      <c r="BA14" s="95" t="s">
        <v>166</v>
      </c>
      <c r="BB14" s="95"/>
      <c r="BC14" s="95"/>
      <c r="BD14" s="95"/>
      <c r="BE14" s="95"/>
      <c r="BF14" s="95"/>
      <c r="BG14" s="95"/>
      <c r="BH14" s="95"/>
      <c r="BI14" s="2" t="s">
        <v>156</v>
      </c>
    </row>
    <row r="16" spans="1:108" s="6" customFormat="1" ht="13.5">
      <c r="A16" s="86" t="s">
        <v>30</v>
      </c>
      <c r="B16" s="87"/>
      <c r="C16" s="87"/>
      <c r="D16" s="87"/>
      <c r="E16" s="87"/>
      <c r="F16" s="87"/>
      <c r="G16" s="87"/>
      <c r="H16" s="87"/>
      <c r="I16" s="88"/>
      <c r="J16" s="102" t="s">
        <v>0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8"/>
      <c r="BI16" s="86" t="s">
        <v>35</v>
      </c>
      <c r="BJ16" s="87"/>
      <c r="BK16" s="87"/>
      <c r="BL16" s="87"/>
      <c r="BM16" s="87"/>
      <c r="BN16" s="87"/>
      <c r="BO16" s="87"/>
      <c r="BP16" s="87"/>
      <c r="BQ16" s="87"/>
      <c r="BR16" s="87"/>
      <c r="BS16" s="88"/>
      <c r="BT16" s="77" t="s">
        <v>1</v>
      </c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9"/>
      <c r="CN16" s="86" t="s">
        <v>4</v>
      </c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8"/>
    </row>
    <row r="17" spans="1:108" s="6" customFormat="1" ht="13.5">
      <c r="A17" s="89"/>
      <c r="B17" s="90"/>
      <c r="C17" s="90"/>
      <c r="D17" s="90"/>
      <c r="E17" s="90"/>
      <c r="F17" s="90"/>
      <c r="G17" s="90"/>
      <c r="H17" s="90"/>
      <c r="I17" s="91"/>
      <c r="J17" s="89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1"/>
      <c r="BI17" s="89"/>
      <c r="BJ17" s="90"/>
      <c r="BK17" s="90"/>
      <c r="BL17" s="90"/>
      <c r="BM17" s="90"/>
      <c r="BN17" s="90"/>
      <c r="BO17" s="90"/>
      <c r="BP17" s="90"/>
      <c r="BQ17" s="90"/>
      <c r="BR17" s="90"/>
      <c r="BS17" s="91"/>
      <c r="BT17" s="77" t="s">
        <v>2</v>
      </c>
      <c r="BU17" s="78"/>
      <c r="BV17" s="78"/>
      <c r="BW17" s="78"/>
      <c r="BX17" s="78"/>
      <c r="BY17" s="78"/>
      <c r="BZ17" s="78"/>
      <c r="CA17" s="78"/>
      <c r="CB17" s="78"/>
      <c r="CC17" s="79"/>
      <c r="CD17" s="77" t="s">
        <v>3</v>
      </c>
      <c r="CE17" s="78"/>
      <c r="CF17" s="78"/>
      <c r="CG17" s="78"/>
      <c r="CH17" s="78"/>
      <c r="CI17" s="78"/>
      <c r="CJ17" s="78"/>
      <c r="CK17" s="78"/>
      <c r="CL17" s="78"/>
      <c r="CM17" s="79"/>
      <c r="CN17" s="99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1"/>
    </row>
    <row r="18" spans="1:108" s="6" customFormat="1" ht="15" customHeight="1">
      <c r="A18" s="73" t="s">
        <v>5</v>
      </c>
      <c r="B18" s="74"/>
      <c r="C18" s="74"/>
      <c r="D18" s="74"/>
      <c r="E18" s="74"/>
      <c r="F18" s="74"/>
      <c r="G18" s="74"/>
      <c r="H18" s="74"/>
      <c r="I18" s="75"/>
      <c r="J18" s="5"/>
      <c r="K18" s="76" t="s">
        <v>36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"/>
      <c r="BI18" s="77" t="s">
        <v>28</v>
      </c>
      <c r="BJ18" s="78"/>
      <c r="BK18" s="78"/>
      <c r="BL18" s="78"/>
      <c r="BM18" s="78"/>
      <c r="BN18" s="78"/>
      <c r="BO18" s="78"/>
      <c r="BP18" s="78"/>
      <c r="BQ18" s="78"/>
      <c r="BR18" s="78"/>
      <c r="BS18" s="79"/>
      <c r="BT18" s="77" t="s">
        <v>28</v>
      </c>
      <c r="BU18" s="78"/>
      <c r="BV18" s="78"/>
      <c r="BW18" s="78"/>
      <c r="BX18" s="78"/>
      <c r="BY18" s="78"/>
      <c r="BZ18" s="78"/>
      <c r="CA18" s="78"/>
      <c r="CB18" s="78"/>
      <c r="CC18" s="79"/>
      <c r="CD18" s="77" t="s">
        <v>28</v>
      </c>
      <c r="CE18" s="78"/>
      <c r="CF18" s="78"/>
      <c r="CG18" s="78"/>
      <c r="CH18" s="78"/>
      <c r="CI18" s="78"/>
      <c r="CJ18" s="78"/>
      <c r="CK18" s="78"/>
      <c r="CL18" s="78"/>
      <c r="CM18" s="79"/>
      <c r="CN18" s="92" t="s">
        <v>28</v>
      </c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4"/>
    </row>
    <row r="19" spans="1:108" s="6" customFormat="1" ht="30" customHeight="1">
      <c r="A19" s="73" t="s">
        <v>7</v>
      </c>
      <c r="B19" s="74"/>
      <c r="C19" s="74"/>
      <c r="D19" s="74"/>
      <c r="E19" s="74"/>
      <c r="F19" s="74"/>
      <c r="G19" s="74"/>
      <c r="H19" s="74"/>
      <c r="I19" s="75"/>
      <c r="J19" s="5"/>
      <c r="K19" s="76" t="s">
        <v>37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"/>
      <c r="BI19" s="77" t="s">
        <v>6</v>
      </c>
      <c r="BJ19" s="78"/>
      <c r="BK19" s="78"/>
      <c r="BL19" s="78"/>
      <c r="BM19" s="78"/>
      <c r="BN19" s="78"/>
      <c r="BO19" s="78"/>
      <c r="BP19" s="78"/>
      <c r="BQ19" s="78"/>
      <c r="BR19" s="78"/>
      <c r="BS19" s="79"/>
      <c r="BT19" s="51">
        <f>BT20+BT34</f>
        <v>50063.399999999994</v>
      </c>
      <c r="BU19" s="52"/>
      <c r="BV19" s="52"/>
      <c r="BW19" s="52"/>
      <c r="BX19" s="52"/>
      <c r="BY19" s="52"/>
      <c r="BZ19" s="52"/>
      <c r="CA19" s="52"/>
      <c r="CB19" s="52"/>
      <c r="CC19" s="53"/>
      <c r="CD19" s="83"/>
      <c r="CE19" s="84"/>
      <c r="CF19" s="84"/>
      <c r="CG19" s="84"/>
      <c r="CH19" s="84"/>
      <c r="CI19" s="84"/>
      <c r="CJ19" s="84"/>
      <c r="CK19" s="84"/>
      <c r="CL19" s="84"/>
      <c r="CM19" s="85"/>
      <c r="CN19" s="80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2"/>
    </row>
    <row r="20" spans="1:108" s="6" customFormat="1" ht="30" customHeight="1">
      <c r="A20" s="73" t="s">
        <v>8</v>
      </c>
      <c r="B20" s="74"/>
      <c r="C20" s="74"/>
      <c r="D20" s="74"/>
      <c r="E20" s="74"/>
      <c r="F20" s="74"/>
      <c r="G20" s="74"/>
      <c r="H20" s="74"/>
      <c r="I20" s="75"/>
      <c r="J20" s="5"/>
      <c r="K20" s="76" t="s">
        <v>155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"/>
      <c r="BI20" s="77" t="s">
        <v>6</v>
      </c>
      <c r="BJ20" s="78"/>
      <c r="BK20" s="78"/>
      <c r="BL20" s="78"/>
      <c r="BM20" s="78"/>
      <c r="BN20" s="78"/>
      <c r="BO20" s="78"/>
      <c r="BP20" s="78"/>
      <c r="BQ20" s="78"/>
      <c r="BR20" s="78"/>
      <c r="BS20" s="79"/>
      <c r="BT20" s="51">
        <f>BT21+BT26+BT28+BT32+BT33</f>
        <v>15612.16</v>
      </c>
      <c r="BU20" s="52"/>
      <c r="BV20" s="52"/>
      <c r="BW20" s="52"/>
      <c r="BX20" s="52"/>
      <c r="BY20" s="52"/>
      <c r="BZ20" s="52"/>
      <c r="CA20" s="52"/>
      <c r="CB20" s="52"/>
      <c r="CC20" s="53"/>
      <c r="CD20" s="83"/>
      <c r="CE20" s="84"/>
      <c r="CF20" s="84"/>
      <c r="CG20" s="84"/>
      <c r="CH20" s="84"/>
      <c r="CI20" s="84"/>
      <c r="CJ20" s="84"/>
      <c r="CK20" s="84"/>
      <c r="CL20" s="84"/>
      <c r="CM20" s="85"/>
      <c r="CN20" s="80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2"/>
    </row>
    <row r="21" spans="1:108" s="6" customFormat="1" ht="15" customHeight="1">
      <c r="A21" s="73" t="s">
        <v>9</v>
      </c>
      <c r="B21" s="74"/>
      <c r="C21" s="74"/>
      <c r="D21" s="74"/>
      <c r="E21" s="74"/>
      <c r="F21" s="74"/>
      <c r="G21" s="74"/>
      <c r="H21" s="74"/>
      <c r="I21" s="75"/>
      <c r="J21" s="5"/>
      <c r="K21" s="76" t="s">
        <v>10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"/>
      <c r="BI21" s="77" t="s">
        <v>6</v>
      </c>
      <c r="BJ21" s="78"/>
      <c r="BK21" s="78"/>
      <c r="BL21" s="78"/>
      <c r="BM21" s="78"/>
      <c r="BN21" s="78"/>
      <c r="BO21" s="78"/>
      <c r="BP21" s="78"/>
      <c r="BQ21" s="78"/>
      <c r="BR21" s="78"/>
      <c r="BS21" s="79"/>
      <c r="BT21" s="51">
        <f>BT22+BT23+BT24</f>
        <v>4764.66</v>
      </c>
      <c r="BU21" s="52"/>
      <c r="BV21" s="52"/>
      <c r="BW21" s="52"/>
      <c r="BX21" s="52"/>
      <c r="BY21" s="52"/>
      <c r="BZ21" s="52"/>
      <c r="CA21" s="52"/>
      <c r="CB21" s="52"/>
      <c r="CC21" s="53"/>
      <c r="CD21" s="83"/>
      <c r="CE21" s="84"/>
      <c r="CF21" s="84"/>
      <c r="CG21" s="84"/>
      <c r="CH21" s="84"/>
      <c r="CI21" s="84"/>
      <c r="CJ21" s="84"/>
      <c r="CK21" s="84"/>
      <c r="CL21" s="84"/>
      <c r="CM21" s="85"/>
      <c r="CN21" s="80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2"/>
    </row>
    <row r="22" spans="1:108" s="6" customFormat="1" ht="30" customHeight="1">
      <c r="A22" s="73" t="s">
        <v>12</v>
      </c>
      <c r="B22" s="74"/>
      <c r="C22" s="74"/>
      <c r="D22" s="74"/>
      <c r="E22" s="74"/>
      <c r="F22" s="74"/>
      <c r="G22" s="74"/>
      <c r="H22" s="74"/>
      <c r="I22" s="75"/>
      <c r="J22" s="5"/>
      <c r="K22" s="76" t="s">
        <v>114</v>
      </c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"/>
      <c r="BI22" s="77" t="s">
        <v>6</v>
      </c>
      <c r="BJ22" s="78"/>
      <c r="BK22" s="78"/>
      <c r="BL22" s="78"/>
      <c r="BM22" s="78"/>
      <c r="BN22" s="78"/>
      <c r="BO22" s="78"/>
      <c r="BP22" s="78"/>
      <c r="BQ22" s="78"/>
      <c r="BR22" s="78"/>
      <c r="BS22" s="79"/>
      <c r="BT22" s="51">
        <v>963.11</v>
      </c>
      <c r="BU22" s="52"/>
      <c r="BV22" s="52"/>
      <c r="BW22" s="52"/>
      <c r="BX22" s="52"/>
      <c r="BY22" s="52"/>
      <c r="BZ22" s="52"/>
      <c r="CA22" s="52"/>
      <c r="CB22" s="52"/>
      <c r="CC22" s="53"/>
      <c r="CD22" s="83"/>
      <c r="CE22" s="84"/>
      <c r="CF22" s="84"/>
      <c r="CG22" s="84"/>
      <c r="CH22" s="84"/>
      <c r="CI22" s="84"/>
      <c r="CJ22" s="84"/>
      <c r="CK22" s="84"/>
      <c r="CL22" s="84"/>
      <c r="CM22" s="85"/>
      <c r="CN22" s="80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2"/>
    </row>
    <row r="23" spans="1:108" s="6" customFormat="1" ht="15" customHeight="1">
      <c r="A23" s="73" t="s">
        <v>38</v>
      </c>
      <c r="B23" s="74"/>
      <c r="C23" s="74"/>
      <c r="D23" s="74"/>
      <c r="E23" s="74"/>
      <c r="F23" s="74"/>
      <c r="G23" s="74"/>
      <c r="H23" s="74"/>
      <c r="I23" s="75"/>
      <c r="J23" s="5"/>
      <c r="K23" s="76" t="s">
        <v>39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"/>
      <c r="BI23" s="77" t="s">
        <v>6</v>
      </c>
      <c r="BJ23" s="78"/>
      <c r="BK23" s="78"/>
      <c r="BL23" s="78"/>
      <c r="BM23" s="78"/>
      <c r="BN23" s="78"/>
      <c r="BO23" s="78"/>
      <c r="BP23" s="78"/>
      <c r="BQ23" s="78"/>
      <c r="BR23" s="78"/>
      <c r="BS23" s="79"/>
      <c r="BT23" s="51">
        <v>0</v>
      </c>
      <c r="BU23" s="52"/>
      <c r="BV23" s="52"/>
      <c r="BW23" s="52"/>
      <c r="BX23" s="52"/>
      <c r="BY23" s="52"/>
      <c r="BZ23" s="52"/>
      <c r="CA23" s="52"/>
      <c r="CB23" s="52"/>
      <c r="CC23" s="53"/>
      <c r="CD23" s="83"/>
      <c r="CE23" s="84"/>
      <c r="CF23" s="84"/>
      <c r="CG23" s="84"/>
      <c r="CH23" s="84"/>
      <c r="CI23" s="84"/>
      <c r="CJ23" s="84"/>
      <c r="CK23" s="84"/>
      <c r="CL23" s="84"/>
      <c r="CM23" s="85"/>
      <c r="CN23" s="80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2"/>
    </row>
    <row r="24" spans="1:108" s="6" customFormat="1" ht="58.5" customHeight="1">
      <c r="A24" s="73" t="s">
        <v>40</v>
      </c>
      <c r="B24" s="74"/>
      <c r="C24" s="74"/>
      <c r="D24" s="74"/>
      <c r="E24" s="74"/>
      <c r="F24" s="74"/>
      <c r="G24" s="74"/>
      <c r="H24" s="74"/>
      <c r="I24" s="75"/>
      <c r="J24" s="5"/>
      <c r="K24" s="76" t="s">
        <v>41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"/>
      <c r="BI24" s="77" t="s">
        <v>6</v>
      </c>
      <c r="BJ24" s="78"/>
      <c r="BK24" s="78"/>
      <c r="BL24" s="78"/>
      <c r="BM24" s="78"/>
      <c r="BN24" s="78"/>
      <c r="BO24" s="78"/>
      <c r="BP24" s="78"/>
      <c r="BQ24" s="78"/>
      <c r="BR24" s="78"/>
      <c r="BS24" s="79"/>
      <c r="BT24" s="51">
        <v>3801.55</v>
      </c>
      <c r="BU24" s="52"/>
      <c r="BV24" s="52"/>
      <c r="BW24" s="52"/>
      <c r="BX24" s="52"/>
      <c r="BY24" s="52"/>
      <c r="BZ24" s="52"/>
      <c r="CA24" s="52"/>
      <c r="CB24" s="52"/>
      <c r="CC24" s="53"/>
      <c r="CD24" s="83"/>
      <c r="CE24" s="84"/>
      <c r="CF24" s="84"/>
      <c r="CG24" s="84"/>
      <c r="CH24" s="84"/>
      <c r="CI24" s="84"/>
      <c r="CJ24" s="84"/>
      <c r="CK24" s="84"/>
      <c r="CL24" s="84"/>
      <c r="CM24" s="85"/>
      <c r="CN24" s="80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2"/>
    </row>
    <row r="25" spans="1:108" s="6" customFormat="1" ht="15" customHeight="1">
      <c r="A25" s="73" t="s">
        <v>42</v>
      </c>
      <c r="B25" s="74"/>
      <c r="C25" s="74"/>
      <c r="D25" s="74"/>
      <c r="E25" s="74"/>
      <c r="F25" s="74"/>
      <c r="G25" s="74"/>
      <c r="H25" s="74"/>
      <c r="I25" s="75"/>
      <c r="J25" s="5"/>
      <c r="K25" s="76" t="s">
        <v>13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"/>
      <c r="BI25" s="77" t="s">
        <v>6</v>
      </c>
      <c r="BJ25" s="78"/>
      <c r="BK25" s="78"/>
      <c r="BL25" s="78"/>
      <c r="BM25" s="78"/>
      <c r="BN25" s="78"/>
      <c r="BO25" s="78"/>
      <c r="BP25" s="78"/>
      <c r="BQ25" s="78"/>
      <c r="BR25" s="78"/>
      <c r="BS25" s="79"/>
      <c r="BT25" s="51">
        <f>BT24</f>
        <v>3801.55</v>
      </c>
      <c r="BU25" s="52"/>
      <c r="BV25" s="52"/>
      <c r="BW25" s="52"/>
      <c r="BX25" s="52"/>
      <c r="BY25" s="52"/>
      <c r="BZ25" s="52"/>
      <c r="CA25" s="52"/>
      <c r="CB25" s="52"/>
      <c r="CC25" s="53"/>
      <c r="CD25" s="83"/>
      <c r="CE25" s="84"/>
      <c r="CF25" s="84"/>
      <c r="CG25" s="84"/>
      <c r="CH25" s="84"/>
      <c r="CI25" s="84"/>
      <c r="CJ25" s="84"/>
      <c r="CK25" s="84"/>
      <c r="CL25" s="84"/>
      <c r="CM25" s="85"/>
      <c r="CN25" s="80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2"/>
    </row>
    <row r="26" spans="1:108" s="6" customFormat="1" ht="15" customHeight="1">
      <c r="A26" s="73" t="s">
        <v>11</v>
      </c>
      <c r="B26" s="74"/>
      <c r="C26" s="74"/>
      <c r="D26" s="74"/>
      <c r="E26" s="74"/>
      <c r="F26" s="74"/>
      <c r="G26" s="74"/>
      <c r="H26" s="74"/>
      <c r="I26" s="75"/>
      <c r="J26" s="5"/>
      <c r="K26" s="76" t="s">
        <v>154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"/>
      <c r="BI26" s="77" t="s">
        <v>6</v>
      </c>
      <c r="BJ26" s="78"/>
      <c r="BK26" s="78"/>
      <c r="BL26" s="78"/>
      <c r="BM26" s="78"/>
      <c r="BN26" s="78"/>
      <c r="BO26" s="78"/>
      <c r="BP26" s="78"/>
      <c r="BQ26" s="78"/>
      <c r="BR26" s="78"/>
      <c r="BS26" s="79"/>
      <c r="BT26" s="51">
        <v>5474.32</v>
      </c>
      <c r="BU26" s="52"/>
      <c r="BV26" s="52"/>
      <c r="BW26" s="52"/>
      <c r="BX26" s="52"/>
      <c r="BY26" s="52"/>
      <c r="BZ26" s="52"/>
      <c r="CA26" s="52"/>
      <c r="CB26" s="52"/>
      <c r="CC26" s="53"/>
      <c r="CD26" s="83"/>
      <c r="CE26" s="84"/>
      <c r="CF26" s="84"/>
      <c r="CG26" s="84"/>
      <c r="CH26" s="84"/>
      <c r="CI26" s="84"/>
      <c r="CJ26" s="84"/>
      <c r="CK26" s="84"/>
      <c r="CL26" s="84"/>
      <c r="CM26" s="85"/>
      <c r="CN26" s="80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2"/>
    </row>
    <row r="27" spans="1:108" s="6" customFormat="1" ht="15" customHeight="1">
      <c r="A27" s="73" t="s">
        <v>20</v>
      </c>
      <c r="B27" s="74"/>
      <c r="C27" s="74"/>
      <c r="D27" s="74"/>
      <c r="E27" s="74"/>
      <c r="F27" s="74"/>
      <c r="G27" s="74"/>
      <c r="H27" s="74"/>
      <c r="I27" s="75"/>
      <c r="J27" s="5"/>
      <c r="K27" s="76" t="s">
        <v>13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"/>
      <c r="BI27" s="77" t="s">
        <v>6</v>
      </c>
      <c r="BJ27" s="78"/>
      <c r="BK27" s="78"/>
      <c r="BL27" s="78"/>
      <c r="BM27" s="78"/>
      <c r="BN27" s="78"/>
      <c r="BO27" s="78"/>
      <c r="BP27" s="78"/>
      <c r="BQ27" s="78"/>
      <c r="BR27" s="78"/>
      <c r="BS27" s="79"/>
      <c r="BT27" s="51">
        <v>0</v>
      </c>
      <c r="BU27" s="52"/>
      <c r="BV27" s="52"/>
      <c r="BW27" s="52"/>
      <c r="BX27" s="52"/>
      <c r="BY27" s="52"/>
      <c r="BZ27" s="52"/>
      <c r="CA27" s="52"/>
      <c r="CB27" s="52"/>
      <c r="CC27" s="53"/>
      <c r="CD27" s="83"/>
      <c r="CE27" s="84"/>
      <c r="CF27" s="84"/>
      <c r="CG27" s="84"/>
      <c r="CH27" s="84"/>
      <c r="CI27" s="84"/>
      <c r="CJ27" s="84"/>
      <c r="CK27" s="84"/>
      <c r="CL27" s="84"/>
      <c r="CM27" s="85"/>
      <c r="CN27" s="80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</row>
    <row r="28" spans="1:108" s="6" customFormat="1" ht="30" customHeight="1">
      <c r="A28" s="73" t="s">
        <v>14</v>
      </c>
      <c r="B28" s="74"/>
      <c r="C28" s="74"/>
      <c r="D28" s="74"/>
      <c r="E28" s="74"/>
      <c r="F28" s="74"/>
      <c r="G28" s="74"/>
      <c r="H28" s="74"/>
      <c r="I28" s="75"/>
      <c r="J28" s="5"/>
      <c r="K28" s="76" t="s">
        <v>153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"/>
      <c r="BI28" s="77" t="s">
        <v>6</v>
      </c>
      <c r="BJ28" s="78"/>
      <c r="BK28" s="78"/>
      <c r="BL28" s="78"/>
      <c r="BM28" s="78"/>
      <c r="BN28" s="78"/>
      <c r="BO28" s="78"/>
      <c r="BP28" s="78"/>
      <c r="BQ28" s="78"/>
      <c r="BR28" s="78"/>
      <c r="BS28" s="79"/>
      <c r="BT28" s="51">
        <f>BT29+BT30+BT31</f>
        <v>4305.57</v>
      </c>
      <c r="BU28" s="52"/>
      <c r="BV28" s="52"/>
      <c r="BW28" s="52"/>
      <c r="BX28" s="52"/>
      <c r="BY28" s="52"/>
      <c r="BZ28" s="52"/>
      <c r="CA28" s="52"/>
      <c r="CB28" s="52"/>
      <c r="CC28" s="53"/>
      <c r="CD28" s="83"/>
      <c r="CE28" s="84"/>
      <c r="CF28" s="84"/>
      <c r="CG28" s="84"/>
      <c r="CH28" s="84"/>
      <c r="CI28" s="84"/>
      <c r="CJ28" s="84"/>
      <c r="CK28" s="84"/>
      <c r="CL28" s="84"/>
      <c r="CM28" s="85"/>
      <c r="CN28" s="80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2"/>
    </row>
    <row r="29" spans="1:108" s="6" customFormat="1" ht="30" customHeight="1">
      <c r="A29" s="73" t="s">
        <v>152</v>
      </c>
      <c r="B29" s="74"/>
      <c r="C29" s="74"/>
      <c r="D29" s="74"/>
      <c r="E29" s="74"/>
      <c r="F29" s="74"/>
      <c r="G29" s="74"/>
      <c r="H29" s="74"/>
      <c r="I29" s="75"/>
      <c r="J29" s="5"/>
      <c r="K29" s="76" t="s">
        <v>151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"/>
      <c r="BI29" s="77" t="s">
        <v>6</v>
      </c>
      <c r="BJ29" s="78"/>
      <c r="BK29" s="78"/>
      <c r="BL29" s="78"/>
      <c r="BM29" s="78"/>
      <c r="BN29" s="78"/>
      <c r="BO29" s="78"/>
      <c r="BP29" s="78"/>
      <c r="BQ29" s="78"/>
      <c r="BR29" s="78"/>
      <c r="BS29" s="79"/>
      <c r="BT29" s="51">
        <v>0</v>
      </c>
      <c r="BU29" s="52"/>
      <c r="BV29" s="52"/>
      <c r="BW29" s="52"/>
      <c r="BX29" s="52"/>
      <c r="BY29" s="52"/>
      <c r="BZ29" s="52"/>
      <c r="CA29" s="52"/>
      <c r="CB29" s="52"/>
      <c r="CC29" s="53"/>
      <c r="CD29" s="83"/>
      <c r="CE29" s="84"/>
      <c r="CF29" s="84"/>
      <c r="CG29" s="84"/>
      <c r="CH29" s="84"/>
      <c r="CI29" s="84"/>
      <c r="CJ29" s="84"/>
      <c r="CK29" s="84"/>
      <c r="CL29" s="84"/>
      <c r="CM29" s="85"/>
      <c r="CN29" s="80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2"/>
    </row>
    <row r="30" spans="1:108" s="6" customFormat="1" ht="15" customHeight="1">
      <c r="A30" s="73" t="s">
        <v>150</v>
      </c>
      <c r="B30" s="74"/>
      <c r="C30" s="74"/>
      <c r="D30" s="74"/>
      <c r="E30" s="74"/>
      <c r="F30" s="74"/>
      <c r="G30" s="74"/>
      <c r="H30" s="74"/>
      <c r="I30" s="75"/>
      <c r="J30" s="5"/>
      <c r="K30" s="76" t="s">
        <v>149</v>
      </c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"/>
      <c r="BI30" s="77" t="s">
        <v>6</v>
      </c>
      <c r="BJ30" s="78"/>
      <c r="BK30" s="78"/>
      <c r="BL30" s="78"/>
      <c r="BM30" s="78"/>
      <c r="BN30" s="78"/>
      <c r="BO30" s="78"/>
      <c r="BP30" s="78"/>
      <c r="BQ30" s="78"/>
      <c r="BR30" s="78"/>
      <c r="BS30" s="79"/>
      <c r="BT30" s="51">
        <v>0</v>
      </c>
      <c r="BU30" s="52"/>
      <c r="BV30" s="52"/>
      <c r="BW30" s="52"/>
      <c r="BX30" s="52"/>
      <c r="BY30" s="52"/>
      <c r="BZ30" s="52"/>
      <c r="CA30" s="52"/>
      <c r="CB30" s="52"/>
      <c r="CC30" s="53"/>
      <c r="CD30" s="83"/>
      <c r="CE30" s="84"/>
      <c r="CF30" s="84"/>
      <c r="CG30" s="84"/>
      <c r="CH30" s="84"/>
      <c r="CI30" s="84"/>
      <c r="CJ30" s="84"/>
      <c r="CK30" s="84"/>
      <c r="CL30" s="84"/>
      <c r="CM30" s="85"/>
      <c r="CN30" s="80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2"/>
    </row>
    <row r="31" spans="1:108" s="6" customFormat="1" ht="30" customHeight="1">
      <c r="A31" s="73" t="s">
        <v>148</v>
      </c>
      <c r="B31" s="74"/>
      <c r="C31" s="74"/>
      <c r="D31" s="74"/>
      <c r="E31" s="74"/>
      <c r="F31" s="74"/>
      <c r="G31" s="74"/>
      <c r="H31" s="74"/>
      <c r="I31" s="75"/>
      <c r="J31" s="5"/>
      <c r="K31" s="76" t="s">
        <v>168</v>
      </c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"/>
      <c r="BI31" s="77" t="s">
        <v>6</v>
      </c>
      <c r="BJ31" s="78"/>
      <c r="BK31" s="78"/>
      <c r="BL31" s="78"/>
      <c r="BM31" s="78"/>
      <c r="BN31" s="78"/>
      <c r="BO31" s="78"/>
      <c r="BP31" s="78"/>
      <c r="BQ31" s="78"/>
      <c r="BR31" s="78"/>
      <c r="BS31" s="79"/>
      <c r="BT31" s="51">
        <v>4305.57</v>
      </c>
      <c r="BU31" s="52"/>
      <c r="BV31" s="52"/>
      <c r="BW31" s="52"/>
      <c r="BX31" s="52"/>
      <c r="BY31" s="52"/>
      <c r="BZ31" s="52"/>
      <c r="CA31" s="52"/>
      <c r="CB31" s="52"/>
      <c r="CC31" s="53"/>
      <c r="CD31" s="83"/>
      <c r="CE31" s="84"/>
      <c r="CF31" s="84"/>
      <c r="CG31" s="84"/>
      <c r="CH31" s="84"/>
      <c r="CI31" s="84"/>
      <c r="CJ31" s="84"/>
      <c r="CK31" s="84"/>
      <c r="CL31" s="84"/>
      <c r="CM31" s="85"/>
      <c r="CN31" s="80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2"/>
    </row>
    <row r="32" spans="1:108" s="6" customFormat="1" ht="45" customHeight="1">
      <c r="A32" s="73" t="s">
        <v>43</v>
      </c>
      <c r="B32" s="74"/>
      <c r="C32" s="74"/>
      <c r="D32" s="74"/>
      <c r="E32" s="74"/>
      <c r="F32" s="74"/>
      <c r="G32" s="74"/>
      <c r="H32" s="74"/>
      <c r="I32" s="75"/>
      <c r="J32" s="5"/>
      <c r="K32" s="76" t="s">
        <v>147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"/>
      <c r="BI32" s="77" t="s">
        <v>6</v>
      </c>
      <c r="BJ32" s="78"/>
      <c r="BK32" s="78"/>
      <c r="BL32" s="78"/>
      <c r="BM32" s="78"/>
      <c r="BN32" s="78"/>
      <c r="BO32" s="78"/>
      <c r="BP32" s="78"/>
      <c r="BQ32" s="78"/>
      <c r="BR32" s="78"/>
      <c r="BS32" s="79"/>
      <c r="BT32" s="51">
        <v>0</v>
      </c>
      <c r="BU32" s="52"/>
      <c r="BV32" s="52"/>
      <c r="BW32" s="52"/>
      <c r="BX32" s="52"/>
      <c r="BY32" s="52"/>
      <c r="BZ32" s="52"/>
      <c r="CA32" s="52"/>
      <c r="CB32" s="52"/>
      <c r="CC32" s="53"/>
      <c r="CD32" s="83"/>
      <c r="CE32" s="84"/>
      <c r="CF32" s="84"/>
      <c r="CG32" s="84"/>
      <c r="CH32" s="84"/>
      <c r="CI32" s="84"/>
      <c r="CJ32" s="84"/>
      <c r="CK32" s="84"/>
      <c r="CL32" s="84"/>
      <c r="CM32" s="85"/>
      <c r="CN32" s="80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2"/>
    </row>
    <row r="33" spans="1:108" s="6" customFormat="1" ht="30" customHeight="1">
      <c r="A33" s="73" t="s">
        <v>146</v>
      </c>
      <c r="B33" s="74"/>
      <c r="C33" s="74"/>
      <c r="D33" s="74"/>
      <c r="E33" s="74"/>
      <c r="F33" s="74"/>
      <c r="G33" s="74"/>
      <c r="H33" s="74"/>
      <c r="I33" s="75"/>
      <c r="J33" s="5"/>
      <c r="K33" s="76" t="s">
        <v>145</v>
      </c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"/>
      <c r="BI33" s="77" t="s">
        <v>6</v>
      </c>
      <c r="BJ33" s="78"/>
      <c r="BK33" s="78"/>
      <c r="BL33" s="78"/>
      <c r="BM33" s="78"/>
      <c r="BN33" s="78"/>
      <c r="BO33" s="78"/>
      <c r="BP33" s="78"/>
      <c r="BQ33" s="78"/>
      <c r="BR33" s="78"/>
      <c r="BS33" s="79"/>
      <c r="BT33" s="51">
        <v>1067.61</v>
      </c>
      <c r="BU33" s="52"/>
      <c r="BV33" s="52"/>
      <c r="BW33" s="52"/>
      <c r="BX33" s="52"/>
      <c r="BY33" s="52"/>
      <c r="BZ33" s="52"/>
      <c r="CA33" s="52"/>
      <c r="CB33" s="52"/>
      <c r="CC33" s="53"/>
      <c r="CD33" s="83"/>
      <c r="CE33" s="84"/>
      <c r="CF33" s="84"/>
      <c r="CG33" s="84"/>
      <c r="CH33" s="84"/>
      <c r="CI33" s="84"/>
      <c r="CJ33" s="84"/>
      <c r="CK33" s="84"/>
      <c r="CL33" s="84"/>
      <c r="CM33" s="85"/>
      <c r="CN33" s="80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</row>
    <row r="34" spans="1:108" s="6" customFormat="1" ht="30" customHeight="1">
      <c r="A34" s="73" t="s">
        <v>21</v>
      </c>
      <c r="B34" s="74"/>
      <c r="C34" s="74"/>
      <c r="D34" s="74"/>
      <c r="E34" s="74"/>
      <c r="F34" s="74"/>
      <c r="G34" s="74"/>
      <c r="H34" s="74"/>
      <c r="I34" s="75"/>
      <c r="J34" s="5"/>
      <c r="K34" s="76" t="s">
        <v>144</v>
      </c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"/>
      <c r="BI34" s="77" t="s">
        <v>6</v>
      </c>
      <c r="BJ34" s="78"/>
      <c r="BK34" s="78"/>
      <c r="BL34" s="78"/>
      <c r="BM34" s="78"/>
      <c r="BN34" s="78"/>
      <c r="BO34" s="78"/>
      <c r="BP34" s="78"/>
      <c r="BQ34" s="78"/>
      <c r="BR34" s="78"/>
      <c r="BS34" s="79"/>
      <c r="BT34" s="51">
        <f>BT35+BT36+BT37+BT38+BT39+BT40+BT41+BT42+BT43</f>
        <v>34451.24</v>
      </c>
      <c r="BU34" s="52"/>
      <c r="BV34" s="52"/>
      <c r="BW34" s="52"/>
      <c r="BX34" s="52"/>
      <c r="BY34" s="52"/>
      <c r="BZ34" s="52"/>
      <c r="CA34" s="52"/>
      <c r="CB34" s="52"/>
      <c r="CC34" s="53"/>
      <c r="CD34" s="83"/>
      <c r="CE34" s="84"/>
      <c r="CF34" s="84"/>
      <c r="CG34" s="84"/>
      <c r="CH34" s="84"/>
      <c r="CI34" s="84"/>
      <c r="CJ34" s="84"/>
      <c r="CK34" s="84"/>
      <c r="CL34" s="84"/>
      <c r="CM34" s="85"/>
      <c r="CN34" s="80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2"/>
    </row>
    <row r="35" spans="1:108" s="6" customFormat="1" ht="15" customHeight="1">
      <c r="A35" s="73" t="s">
        <v>22</v>
      </c>
      <c r="B35" s="74"/>
      <c r="C35" s="74"/>
      <c r="D35" s="74"/>
      <c r="E35" s="74"/>
      <c r="F35" s="74"/>
      <c r="G35" s="74"/>
      <c r="H35" s="74"/>
      <c r="I35" s="75"/>
      <c r="J35" s="5"/>
      <c r="K35" s="76" t="s">
        <v>143</v>
      </c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"/>
      <c r="BI35" s="77" t="s">
        <v>6</v>
      </c>
      <c r="BJ35" s="78"/>
      <c r="BK35" s="78"/>
      <c r="BL35" s="78"/>
      <c r="BM35" s="78"/>
      <c r="BN35" s="78"/>
      <c r="BO35" s="78"/>
      <c r="BP35" s="78"/>
      <c r="BQ35" s="78"/>
      <c r="BR35" s="78"/>
      <c r="BS35" s="79"/>
      <c r="BT35" s="51">
        <v>1566.6</v>
      </c>
      <c r="BU35" s="52"/>
      <c r="BV35" s="52"/>
      <c r="BW35" s="52"/>
      <c r="BX35" s="52"/>
      <c r="BY35" s="52"/>
      <c r="BZ35" s="52"/>
      <c r="CA35" s="52"/>
      <c r="CB35" s="52"/>
      <c r="CC35" s="53"/>
      <c r="CD35" s="83"/>
      <c r="CE35" s="84"/>
      <c r="CF35" s="84"/>
      <c r="CG35" s="84"/>
      <c r="CH35" s="84"/>
      <c r="CI35" s="84"/>
      <c r="CJ35" s="84"/>
      <c r="CK35" s="84"/>
      <c r="CL35" s="84"/>
      <c r="CM35" s="85"/>
      <c r="CN35" s="80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s="6" customFormat="1" ht="45" customHeight="1">
      <c r="A36" s="73" t="s">
        <v>23</v>
      </c>
      <c r="B36" s="74"/>
      <c r="C36" s="74"/>
      <c r="D36" s="74"/>
      <c r="E36" s="74"/>
      <c r="F36" s="74"/>
      <c r="G36" s="74"/>
      <c r="H36" s="74"/>
      <c r="I36" s="75"/>
      <c r="J36" s="5"/>
      <c r="K36" s="76" t="s">
        <v>44</v>
      </c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"/>
      <c r="BI36" s="77" t="s">
        <v>6</v>
      </c>
      <c r="BJ36" s="78"/>
      <c r="BK36" s="78"/>
      <c r="BL36" s="78"/>
      <c r="BM36" s="78"/>
      <c r="BN36" s="78"/>
      <c r="BO36" s="78"/>
      <c r="BP36" s="78"/>
      <c r="BQ36" s="78"/>
      <c r="BR36" s="78"/>
      <c r="BS36" s="79"/>
      <c r="BT36" s="51">
        <v>0</v>
      </c>
      <c r="BU36" s="52"/>
      <c r="BV36" s="52"/>
      <c r="BW36" s="52"/>
      <c r="BX36" s="52"/>
      <c r="BY36" s="52"/>
      <c r="BZ36" s="52"/>
      <c r="CA36" s="52"/>
      <c r="CB36" s="52"/>
      <c r="CC36" s="53"/>
      <c r="CD36" s="83"/>
      <c r="CE36" s="84"/>
      <c r="CF36" s="84"/>
      <c r="CG36" s="84"/>
      <c r="CH36" s="84"/>
      <c r="CI36" s="84"/>
      <c r="CJ36" s="84"/>
      <c r="CK36" s="84"/>
      <c r="CL36" s="84"/>
      <c r="CM36" s="85"/>
      <c r="CN36" s="80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2"/>
    </row>
    <row r="37" spans="1:108" s="6" customFormat="1" ht="15" customHeight="1">
      <c r="A37" s="73" t="s">
        <v>142</v>
      </c>
      <c r="B37" s="74"/>
      <c r="C37" s="74"/>
      <c r="D37" s="74"/>
      <c r="E37" s="74"/>
      <c r="F37" s="74"/>
      <c r="G37" s="74"/>
      <c r="H37" s="74"/>
      <c r="I37" s="75"/>
      <c r="J37" s="5"/>
      <c r="K37" s="76" t="s">
        <v>45</v>
      </c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"/>
      <c r="BI37" s="77" t="s">
        <v>6</v>
      </c>
      <c r="BJ37" s="78"/>
      <c r="BK37" s="78"/>
      <c r="BL37" s="78"/>
      <c r="BM37" s="78"/>
      <c r="BN37" s="78"/>
      <c r="BO37" s="78"/>
      <c r="BP37" s="78"/>
      <c r="BQ37" s="78"/>
      <c r="BR37" s="78"/>
      <c r="BS37" s="79"/>
      <c r="BT37" s="51">
        <v>30878.03</v>
      </c>
      <c r="BU37" s="52"/>
      <c r="BV37" s="52"/>
      <c r="BW37" s="52"/>
      <c r="BX37" s="52"/>
      <c r="BY37" s="52"/>
      <c r="BZ37" s="52"/>
      <c r="CA37" s="52"/>
      <c r="CB37" s="52"/>
      <c r="CC37" s="53"/>
      <c r="CD37" s="83"/>
      <c r="CE37" s="84"/>
      <c r="CF37" s="84"/>
      <c r="CG37" s="84"/>
      <c r="CH37" s="84"/>
      <c r="CI37" s="84"/>
      <c r="CJ37" s="84"/>
      <c r="CK37" s="84"/>
      <c r="CL37" s="84"/>
      <c r="CM37" s="85"/>
      <c r="CN37" s="80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2"/>
    </row>
    <row r="38" spans="1:108" s="6" customFormat="1" ht="15" customHeight="1">
      <c r="A38" s="73" t="s">
        <v>141</v>
      </c>
      <c r="B38" s="74"/>
      <c r="C38" s="74"/>
      <c r="D38" s="74"/>
      <c r="E38" s="74"/>
      <c r="F38" s="74"/>
      <c r="G38" s="74"/>
      <c r="H38" s="74"/>
      <c r="I38" s="75"/>
      <c r="J38" s="5"/>
      <c r="K38" s="76" t="s">
        <v>140</v>
      </c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"/>
      <c r="BI38" s="77" t="s">
        <v>6</v>
      </c>
      <c r="BJ38" s="78"/>
      <c r="BK38" s="78"/>
      <c r="BL38" s="78"/>
      <c r="BM38" s="78"/>
      <c r="BN38" s="78"/>
      <c r="BO38" s="78"/>
      <c r="BP38" s="78"/>
      <c r="BQ38" s="78"/>
      <c r="BR38" s="78"/>
      <c r="BS38" s="79"/>
      <c r="BT38" s="51">
        <v>1653.24</v>
      </c>
      <c r="BU38" s="52"/>
      <c r="BV38" s="52"/>
      <c r="BW38" s="52"/>
      <c r="BX38" s="52"/>
      <c r="BY38" s="52"/>
      <c r="BZ38" s="52"/>
      <c r="CA38" s="52"/>
      <c r="CB38" s="52"/>
      <c r="CC38" s="53"/>
      <c r="CD38" s="83"/>
      <c r="CE38" s="84"/>
      <c r="CF38" s="84"/>
      <c r="CG38" s="84"/>
      <c r="CH38" s="84"/>
      <c r="CI38" s="84"/>
      <c r="CJ38" s="84"/>
      <c r="CK38" s="84"/>
      <c r="CL38" s="84"/>
      <c r="CM38" s="85"/>
      <c r="CN38" s="80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2"/>
    </row>
    <row r="39" spans="1:108" s="6" customFormat="1" ht="45" customHeight="1">
      <c r="A39" s="73" t="s">
        <v>139</v>
      </c>
      <c r="B39" s="74"/>
      <c r="C39" s="74"/>
      <c r="D39" s="74"/>
      <c r="E39" s="74"/>
      <c r="F39" s="74"/>
      <c r="G39" s="74"/>
      <c r="H39" s="74"/>
      <c r="I39" s="75"/>
      <c r="J39" s="5"/>
      <c r="K39" s="76" t="s">
        <v>138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"/>
      <c r="BI39" s="77" t="s">
        <v>6</v>
      </c>
      <c r="BJ39" s="78"/>
      <c r="BK39" s="78"/>
      <c r="BL39" s="78"/>
      <c r="BM39" s="78"/>
      <c r="BN39" s="78"/>
      <c r="BO39" s="78"/>
      <c r="BP39" s="78"/>
      <c r="BQ39" s="78"/>
      <c r="BR39" s="78"/>
      <c r="BS39" s="79"/>
      <c r="BT39" s="51">
        <v>0</v>
      </c>
      <c r="BU39" s="52"/>
      <c r="BV39" s="52"/>
      <c r="BW39" s="52"/>
      <c r="BX39" s="52"/>
      <c r="BY39" s="52"/>
      <c r="BZ39" s="52"/>
      <c r="CA39" s="52"/>
      <c r="CB39" s="52"/>
      <c r="CC39" s="53"/>
      <c r="CD39" s="83"/>
      <c r="CE39" s="84"/>
      <c r="CF39" s="84"/>
      <c r="CG39" s="84"/>
      <c r="CH39" s="84"/>
      <c r="CI39" s="84"/>
      <c r="CJ39" s="84"/>
      <c r="CK39" s="84"/>
      <c r="CL39" s="84"/>
      <c r="CM39" s="85"/>
      <c r="CN39" s="80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2"/>
    </row>
    <row r="40" spans="1:108" s="6" customFormat="1" ht="15" customHeight="1">
      <c r="A40" s="73" t="s">
        <v>137</v>
      </c>
      <c r="B40" s="74"/>
      <c r="C40" s="74"/>
      <c r="D40" s="74"/>
      <c r="E40" s="74"/>
      <c r="F40" s="74"/>
      <c r="G40" s="74"/>
      <c r="H40" s="74"/>
      <c r="I40" s="75"/>
      <c r="J40" s="5"/>
      <c r="K40" s="76" t="s">
        <v>136</v>
      </c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"/>
      <c r="BI40" s="77" t="s">
        <v>6</v>
      </c>
      <c r="BJ40" s="78"/>
      <c r="BK40" s="78"/>
      <c r="BL40" s="78"/>
      <c r="BM40" s="78"/>
      <c r="BN40" s="78"/>
      <c r="BO40" s="78"/>
      <c r="BP40" s="78"/>
      <c r="BQ40" s="78"/>
      <c r="BR40" s="78"/>
      <c r="BS40" s="79"/>
      <c r="BT40" s="51">
        <v>85.37</v>
      </c>
      <c r="BU40" s="52"/>
      <c r="BV40" s="52"/>
      <c r="BW40" s="52"/>
      <c r="BX40" s="52"/>
      <c r="BY40" s="52"/>
      <c r="BZ40" s="52"/>
      <c r="CA40" s="52"/>
      <c r="CB40" s="52"/>
      <c r="CC40" s="53"/>
      <c r="CD40" s="83"/>
      <c r="CE40" s="84"/>
      <c r="CF40" s="84"/>
      <c r="CG40" s="84"/>
      <c r="CH40" s="84"/>
      <c r="CI40" s="84"/>
      <c r="CJ40" s="84"/>
      <c r="CK40" s="84"/>
      <c r="CL40" s="84"/>
      <c r="CM40" s="85"/>
      <c r="CN40" s="80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2"/>
    </row>
    <row r="41" spans="1:108" s="6" customFormat="1" ht="15" customHeight="1">
      <c r="A41" s="73" t="s">
        <v>135</v>
      </c>
      <c r="B41" s="74"/>
      <c r="C41" s="74"/>
      <c r="D41" s="74"/>
      <c r="E41" s="74"/>
      <c r="F41" s="74"/>
      <c r="G41" s="74"/>
      <c r="H41" s="74"/>
      <c r="I41" s="75"/>
      <c r="J41" s="5"/>
      <c r="K41" s="76" t="s">
        <v>134</v>
      </c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"/>
      <c r="BI41" s="77" t="s">
        <v>6</v>
      </c>
      <c r="BJ41" s="78"/>
      <c r="BK41" s="78"/>
      <c r="BL41" s="78"/>
      <c r="BM41" s="78"/>
      <c r="BN41" s="78"/>
      <c r="BO41" s="78"/>
      <c r="BP41" s="78"/>
      <c r="BQ41" s="78"/>
      <c r="BR41" s="78"/>
      <c r="BS41" s="79"/>
      <c r="BT41" s="51">
        <v>0</v>
      </c>
      <c r="BU41" s="52"/>
      <c r="BV41" s="52"/>
      <c r="BW41" s="52"/>
      <c r="BX41" s="52"/>
      <c r="BY41" s="52"/>
      <c r="BZ41" s="52"/>
      <c r="CA41" s="52"/>
      <c r="CB41" s="52"/>
      <c r="CC41" s="53"/>
      <c r="CD41" s="83"/>
      <c r="CE41" s="84"/>
      <c r="CF41" s="84"/>
      <c r="CG41" s="84"/>
      <c r="CH41" s="84"/>
      <c r="CI41" s="84"/>
      <c r="CJ41" s="84"/>
      <c r="CK41" s="84"/>
      <c r="CL41" s="84"/>
      <c r="CM41" s="85"/>
      <c r="CN41" s="80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2"/>
    </row>
    <row r="42" spans="1:108" s="6" customFormat="1" ht="15" customHeight="1">
      <c r="A42" s="73" t="s">
        <v>133</v>
      </c>
      <c r="B42" s="74"/>
      <c r="C42" s="74"/>
      <c r="D42" s="74"/>
      <c r="E42" s="74"/>
      <c r="F42" s="74"/>
      <c r="G42" s="74"/>
      <c r="H42" s="74"/>
      <c r="I42" s="75"/>
      <c r="J42" s="5"/>
      <c r="K42" s="76" t="s">
        <v>132</v>
      </c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"/>
      <c r="BI42" s="77" t="s">
        <v>6</v>
      </c>
      <c r="BJ42" s="78"/>
      <c r="BK42" s="78"/>
      <c r="BL42" s="78"/>
      <c r="BM42" s="78"/>
      <c r="BN42" s="78"/>
      <c r="BO42" s="78"/>
      <c r="BP42" s="78"/>
      <c r="BQ42" s="78"/>
      <c r="BR42" s="78"/>
      <c r="BS42" s="79"/>
      <c r="BT42" s="51">
        <v>266.9</v>
      </c>
      <c r="BU42" s="52"/>
      <c r="BV42" s="52"/>
      <c r="BW42" s="52"/>
      <c r="BX42" s="52"/>
      <c r="BY42" s="52"/>
      <c r="BZ42" s="52"/>
      <c r="CA42" s="52"/>
      <c r="CB42" s="52"/>
      <c r="CC42" s="53"/>
      <c r="CD42" s="83"/>
      <c r="CE42" s="84"/>
      <c r="CF42" s="84"/>
      <c r="CG42" s="84"/>
      <c r="CH42" s="84"/>
      <c r="CI42" s="84"/>
      <c r="CJ42" s="84"/>
      <c r="CK42" s="84"/>
      <c r="CL42" s="84"/>
      <c r="CM42" s="85"/>
      <c r="CN42" s="80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2"/>
    </row>
    <row r="43" spans="1:108" s="6" customFormat="1" ht="15" customHeight="1">
      <c r="A43" s="73" t="s">
        <v>131</v>
      </c>
      <c r="B43" s="74"/>
      <c r="C43" s="74"/>
      <c r="D43" s="74"/>
      <c r="E43" s="74"/>
      <c r="F43" s="74"/>
      <c r="G43" s="74"/>
      <c r="H43" s="74"/>
      <c r="I43" s="75"/>
      <c r="J43" s="5"/>
      <c r="K43" s="76" t="s">
        <v>130</v>
      </c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"/>
      <c r="BI43" s="77" t="s">
        <v>6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9"/>
      <c r="BT43" s="51">
        <v>1.1</v>
      </c>
      <c r="BU43" s="52"/>
      <c r="BV43" s="52"/>
      <c r="BW43" s="52"/>
      <c r="BX43" s="52"/>
      <c r="BY43" s="52"/>
      <c r="BZ43" s="52"/>
      <c r="CA43" s="52"/>
      <c r="CB43" s="52"/>
      <c r="CC43" s="53"/>
      <c r="CD43" s="83"/>
      <c r="CE43" s="84"/>
      <c r="CF43" s="84"/>
      <c r="CG43" s="84"/>
      <c r="CH43" s="84"/>
      <c r="CI43" s="84"/>
      <c r="CJ43" s="84"/>
      <c r="CK43" s="84"/>
      <c r="CL43" s="84"/>
      <c r="CM43" s="85"/>
      <c r="CN43" s="80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2"/>
    </row>
    <row r="44" spans="1:108" s="6" customFormat="1" ht="72.75" customHeight="1">
      <c r="A44" s="73" t="s">
        <v>129</v>
      </c>
      <c r="B44" s="74"/>
      <c r="C44" s="74"/>
      <c r="D44" s="74"/>
      <c r="E44" s="74"/>
      <c r="F44" s="74"/>
      <c r="G44" s="74"/>
      <c r="H44" s="74"/>
      <c r="I44" s="75"/>
      <c r="J44" s="5"/>
      <c r="K44" s="76" t="s">
        <v>128</v>
      </c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"/>
      <c r="BI44" s="77" t="s">
        <v>6</v>
      </c>
      <c r="BJ44" s="78"/>
      <c r="BK44" s="78"/>
      <c r="BL44" s="78"/>
      <c r="BM44" s="78"/>
      <c r="BN44" s="78"/>
      <c r="BO44" s="78"/>
      <c r="BP44" s="78"/>
      <c r="BQ44" s="78"/>
      <c r="BR44" s="78"/>
      <c r="BS44" s="79"/>
      <c r="BT44" s="51" t="s">
        <v>213</v>
      </c>
      <c r="BU44" s="52"/>
      <c r="BV44" s="52"/>
      <c r="BW44" s="52"/>
      <c r="BX44" s="52"/>
      <c r="BY44" s="52"/>
      <c r="BZ44" s="52"/>
      <c r="CA44" s="52"/>
      <c r="CB44" s="52"/>
      <c r="CC44" s="53"/>
      <c r="CD44" s="83"/>
      <c r="CE44" s="84"/>
      <c r="CF44" s="84"/>
      <c r="CG44" s="84"/>
      <c r="CH44" s="84"/>
      <c r="CI44" s="84"/>
      <c r="CJ44" s="84"/>
      <c r="CK44" s="84"/>
      <c r="CL44" s="84"/>
      <c r="CM44" s="85"/>
      <c r="CN44" s="80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2"/>
    </row>
    <row r="45" spans="1:108" s="6" customFormat="1" ht="30" customHeight="1">
      <c r="A45" s="73" t="s">
        <v>127</v>
      </c>
      <c r="B45" s="74"/>
      <c r="C45" s="74"/>
      <c r="D45" s="74"/>
      <c r="E45" s="74"/>
      <c r="F45" s="74"/>
      <c r="G45" s="74"/>
      <c r="H45" s="74"/>
      <c r="I45" s="75"/>
      <c r="J45" s="5"/>
      <c r="K45" s="76" t="s">
        <v>46</v>
      </c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"/>
      <c r="BI45" s="77" t="s">
        <v>47</v>
      </c>
      <c r="BJ45" s="78"/>
      <c r="BK45" s="78"/>
      <c r="BL45" s="78"/>
      <c r="BM45" s="78"/>
      <c r="BN45" s="78"/>
      <c r="BO45" s="78"/>
      <c r="BP45" s="78"/>
      <c r="BQ45" s="78"/>
      <c r="BR45" s="78"/>
      <c r="BS45" s="79"/>
      <c r="BT45" s="51" t="s">
        <v>213</v>
      </c>
      <c r="BU45" s="52"/>
      <c r="BV45" s="52"/>
      <c r="BW45" s="52"/>
      <c r="BX45" s="52"/>
      <c r="BY45" s="52"/>
      <c r="BZ45" s="52"/>
      <c r="CA45" s="52"/>
      <c r="CB45" s="52"/>
      <c r="CC45" s="53"/>
      <c r="CD45" s="83"/>
      <c r="CE45" s="84"/>
      <c r="CF45" s="84"/>
      <c r="CG45" s="84"/>
      <c r="CH45" s="84"/>
      <c r="CI45" s="84"/>
      <c r="CJ45" s="84"/>
      <c r="CK45" s="84"/>
      <c r="CL45" s="84"/>
      <c r="CM45" s="85"/>
      <c r="CN45" s="80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2"/>
    </row>
    <row r="46" spans="1:108" s="6" customFormat="1" ht="111.75" customHeight="1">
      <c r="A46" s="73" t="s">
        <v>126</v>
      </c>
      <c r="B46" s="74"/>
      <c r="C46" s="74"/>
      <c r="D46" s="74"/>
      <c r="E46" s="74"/>
      <c r="F46" s="74"/>
      <c r="G46" s="74"/>
      <c r="H46" s="74"/>
      <c r="I46" s="75"/>
      <c r="J46" s="5"/>
      <c r="K46" s="76" t="s">
        <v>48</v>
      </c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"/>
      <c r="BI46" s="77" t="s">
        <v>6</v>
      </c>
      <c r="BJ46" s="78"/>
      <c r="BK46" s="78"/>
      <c r="BL46" s="78"/>
      <c r="BM46" s="78"/>
      <c r="BN46" s="78"/>
      <c r="BO46" s="78"/>
      <c r="BP46" s="78"/>
      <c r="BQ46" s="78"/>
      <c r="BR46" s="78"/>
      <c r="BS46" s="79"/>
      <c r="BT46" s="51" t="s">
        <v>213</v>
      </c>
      <c r="BU46" s="52"/>
      <c r="BV46" s="52"/>
      <c r="BW46" s="52"/>
      <c r="BX46" s="52"/>
      <c r="BY46" s="52"/>
      <c r="BZ46" s="52"/>
      <c r="CA46" s="52"/>
      <c r="CB46" s="52"/>
      <c r="CC46" s="53"/>
      <c r="CD46" s="83"/>
      <c r="CE46" s="84"/>
      <c r="CF46" s="84"/>
      <c r="CG46" s="84"/>
      <c r="CH46" s="84"/>
      <c r="CI46" s="84"/>
      <c r="CJ46" s="84"/>
      <c r="CK46" s="84"/>
      <c r="CL46" s="84"/>
      <c r="CM46" s="85"/>
      <c r="CN46" s="80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1:108" s="6" customFormat="1" ht="30" customHeight="1">
      <c r="A47" s="73" t="s">
        <v>125</v>
      </c>
      <c r="B47" s="74"/>
      <c r="C47" s="74"/>
      <c r="D47" s="74"/>
      <c r="E47" s="74"/>
      <c r="F47" s="74"/>
      <c r="G47" s="74"/>
      <c r="H47" s="74"/>
      <c r="I47" s="75"/>
      <c r="J47" s="5"/>
      <c r="K47" s="76" t="s">
        <v>124</v>
      </c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"/>
      <c r="BI47" s="77" t="s">
        <v>6</v>
      </c>
      <c r="BJ47" s="78"/>
      <c r="BK47" s="78"/>
      <c r="BL47" s="78"/>
      <c r="BM47" s="78"/>
      <c r="BN47" s="78"/>
      <c r="BO47" s="78"/>
      <c r="BP47" s="78"/>
      <c r="BQ47" s="78"/>
      <c r="BR47" s="78"/>
      <c r="BS47" s="79"/>
      <c r="BT47" s="51" t="s">
        <v>213</v>
      </c>
      <c r="BU47" s="52"/>
      <c r="BV47" s="52"/>
      <c r="BW47" s="52"/>
      <c r="BX47" s="52"/>
      <c r="BY47" s="52"/>
      <c r="BZ47" s="52"/>
      <c r="CA47" s="52"/>
      <c r="CB47" s="52"/>
      <c r="CC47" s="53"/>
      <c r="CD47" s="83"/>
      <c r="CE47" s="84"/>
      <c r="CF47" s="84"/>
      <c r="CG47" s="84"/>
      <c r="CH47" s="84"/>
      <c r="CI47" s="84"/>
      <c r="CJ47" s="84"/>
      <c r="CK47" s="84"/>
      <c r="CL47" s="84"/>
      <c r="CM47" s="85"/>
      <c r="CN47" s="80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2"/>
    </row>
    <row r="48" spans="1:108" s="6" customFormat="1" ht="45" customHeight="1">
      <c r="A48" s="73" t="s">
        <v>15</v>
      </c>
      <c r="B48" s="74"/>
      <c r="C48" s="74"/>
      <c r="D48" s="74"/>
      <c r="E48" s="74"/>
      <c r="F48" s="74"/>
      <c r="G48" s="74"/>
      <c r="H48" s="74"/>
      <c r="I48" s="75"/>
      <c r="J48" s="5"/>
      <c r="K48" s="76" t="s">
        <v>123</v>
      </c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"/>
      <c r="BI48" s="77" t="s">
        <v>6</v>
      </c>
      <c r="BJ48" s="78"/>
      <c r="BK48" s="78"/>
      <c r="BL48" s="78"/>
      <c r="BM48" s="78"/>
      <c r="BN48" s="78"/>
      <c r="BO48" s="78"/>
      <c r="BP48" s="78"/>
      <c r="BQ48" s="78"/>
      <c r="BR48" s="78"/>
      <c r="BS48" s="79"/>
      <c r="BT48" s="51" t="s">
        <v>213</v>
      </c>
      <c r="BU48" s="52"/>
      <c r="BV48" s="52"/>
      <c r="BW48" s="52"/>
      <c r="BX48" s="52"/>
      <c r="BY48" s="52"/>
      <c r="BZ48" s="52"/>
      <c r="CA48" s="52"/>
      <c r="CB48" s="52"/>
      <c r="CC48" s="53"/>
      <c r="CD48" s="83"/>
      <c r="CE48" s="84"/>
      <c r="CF48" s="84"/>
      <c r="CG48" s="84"/>
      <c r="CH48" s="84"/>
      <c r="CI48" s="84"/>
      <c r="CJ48" s="84"/>
      <c r="CK48" s="84"/>
      <c r="CL48" s="84"/>
      <c r="CM48" s="85"/>
      <c r="CN48" s="80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2"/>
    </row>
    <row r="49" spans="1:108" s="6" customFormat="1" ht="30" customHeight="1">
      <c r="A49" s="73" t="s">
        <v>16</v>
      </c>
      <c r="B49" s="74"/>
      <c r="C49" s="74"/>
      <c r="D49" s="74"/>
      <c r="E49" s="74"/>
      <c r="F49" s="74"/>
      <c r="G49" s="74"/>
      <c r="H49" s="74"/>
      <c r="I49" s="75"/>
      <c r="J49" s="5"/>
      <c r="K49" s="76" t="s">
        <v>49</v>
      </c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"/>
      <c r="BI49" s="77" t="s">
        <v>6</v>
      </c>
      <c r="BJ49" s="78"/>
      <c r="BK49" s="78"/>
      <c r="BL49" s="78"/>
      <c r="BM49" s="78"/>
      <c r="BN49" s="78"/>
      <c r="BO49" s="78"/>
      <c r="BP49" s="78"/>
      <c r="BQ49" s="78"/>
      <c r="BR49" s="78"/>
      <c r="BS49" s="79"/>
      <c r="BT49" s="51">
        <f>BT23+BT27+BT29</f>
        <v>0</v>
      </c>
      <c r="BU49" s="52"/>
      <c r="BV49" s="52"/>
      <c r="BW49" s="52"/>
      <c r="BX49" s="52"/>
      <c r="BY49" s="52"/>
      <c r="BZ49" s="52"/>
      <c r="CA49" s="52"/>
      <c r="CB49" s="52"/>
      <c r="CC49" s="53"/>
      <c r="CD49" s="51"/>
      <c r="CE49" s="52"/>
      <c r="CF49" s="52"/>
      <c r="CG49" s="52"/>
      <c r="CH49" s="52"/>
      <c r="CI49" s="52"/>
      <c r="CJ49" s="52"/>
      <c r="CK49" s="52"/>
      <c r="CL49" s="52"/>
      <c r="CM49" s="53"/>
      <c r="CN49" s="80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2"/>
    </row>
    <row r="50" spans="1:108" s="6" customFormat="1" ht="45" customHeight="1">
      <c r="A50" s="73" t="s">
        <v>17</v>
      </c>
      <c r="B50" s="74"/>
      <c r="C50" s="74"/>
      <c r="D50" s="74"/>
      <c r="E50" s="74"/>
      <c r="F50" s="74"/>
      <c r="G50" s="74"/>
      <c r="H50" s="74"/>
      <c r="I50" s="75"/>
      <c r="J50" s="5"/>
      <c r="K50" s="76" t="s">
        <v>50</v>
      </c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"/>
      <c r="BI50" s="77" t="s">
        <v>6</v>
      </c>
      <c r="BJ50" s="78"/>
      <c r="BK50" s="78"/>
      <c r="BL50" s="78"/>
      <c r="BM50" s="78"/>
      <c r="BN50" s="78"/>
      <c r="BO50" s="78"/>
      <c r="BP50" s="78"/>
      <c r="BQ50" s="78"/>
      <c r="BR50" s="78"/>
      <c r="BS50" s="79"/>
      <c r="BT50" s="51">
        <v>5130.73</v>
      </c>
      <c r="BU50" s="52"/>
      <c r="BV50" s="52"/>
      <c r="BW50" s="52"/>
      <c r="BX50" s="52"/>
      <c r="BY50" s="52"/>
      <c r="BZ50" s="52"/>
      <c r="CA50" s="52"/>
      <c r="CB50" s="52"/>
      <c r="CC50" s="53"/>
      <c r="CD50" s="83"/>
      <c r="CE50" s="84"/>
      <c r="CF50" s="84"/>
      <c r="CG50" s="84"/>
      <c r="CH50" s="84"/>
      <c r="CI50" s="84"/>
      <c r="CJ50" s="84"/>
      <c r="CK50" s="84"/>
      <c r="CL50" s="84"/>
      <c r="CM50" s="85"/>
      <c r="CN50" s="80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2"/>
    </row>
    <row r="51" spans="1:108" s="6" customFormat="1" ht="30" customHeight="1">
      <c r="A51" s="73" t="s">
        <v>8</v>
      </c>
      <c r="B51" s="74"/>
      <c r="C51" s="74"/>
      <c r="D51" s="74"/>
      <c r="E51" s="74"/>
      <c r="F51" s="74"/>
      <c r="G51" s="74"/>
      <c r="H51" s="74"/>
      <c r="I51" s="75"/>
      <c r="J51" s="5"/>
      <c r="K51" s="76" t="s">
        <v>51</v>
      </c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"/>
      <c r="BI51" s="77" t="s">
        <v>52</v>
      </c>
      <c r="BJ51" s="78"/>
      <c r="BK51" s="78"/>
      <c r="BL51" s="78"/>
      <c r="BM51" s="78"/>
      <c r="BN51" s="78"/>
      <c r="BO51" s="78"/>
      <c r="BP51" s="78"/>
      <c r="BQ51" s="78"/>
      <c r="BR51" s="78"/>
      <c r="BS51" s="79"/>
      <c r="BT51" s="51">
        <v>2269.2001</v>
      </c>
      <c r="BU51" s="52"/>
      <c r="BV51" s="52"/>
      <c r="BW51" s="52"/>
      <c r="BX51" s="52"/>
      <c r="BY51" s="52"/>
      <c r="BZ51" s="52"/>
      <c r="CA51" s="52"/>
      <c r="CB51" s="52"/>
      <c r="CC51" s="53"/>
      <c r="CD51" s="83"/>
      <c r="CE51" s="84"/>
      <c r="CF51" s="84"/>
      <c r="CG51" s="84"/>
      <c r="CH51" s="84"/>
      <c r="CI51" s="84"/>
      <c r="CJ51" s="84"/>
      <c r="CK51" s="84"/>
      <c r="CL51" s="84"/>
      <c r="CM51" s="85"/>
      <c r="CN51" s="80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2"/>
    </row>
    <row r="52" spans="1:108" s="6" customFormat="1" ht="60" customHeight="1">
      <c r="A52" s="73" t="s">
        <v>21</v>
      </c>
      <c r="B52" s="74"/>
      <c r="C52" s="74"/>
      <c r="D52" s="74"/>
      <c r="E52" s="74"/>
      <c r="F52" s="74"/>
      <c r="G52" s="74"/>
      <c r="H52" s="74"/>
      <c r="I52" s="75"/>
      <c r="J52" s="5"/>
      <c r="K52" s="76" t="s">
        <v>53</v>
      </c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"/>
      <c r="BI52" s="77" t="s">
        <v>6</v>
      </c>
      <c r="BJ52" s="78"/>
      <c r="BK52" s="78"/>
      <c r="BL52" s="78"/>
      <c r="BM52" s="78"/>
      <c r="BN52" s="78"/>
      <c r="BO52" s="78"/>
      <c r="BP52" s="78"/>
      <c r="BQ52" s="78"/>
      <c r="BR52" s="78"/>
      <c r="BS52" s="79"/>
      <c r="BT52" s="51">
        <f>BT50/BT51</f>
        <v>2.2610302194152023</v>
      </c>
      <c r="BU52" s="52"/>
      <c r="BV52" s="52"/>
      <c r="BW52" s="52"/>
      <c r="BX52" s="52"/>
      <c r="BY52" s="52"/>
      <c r="BZ52" s="52"/>
      <c r="CA52" s="52"/>
      <c r="CB52" s="52"/>
      <c r="CC52" s="53"/>
      <c r="CD52" s="83"/>
      <c r="CE52" s="84"/>
      <c r="CF52" s="84"/>
      <c r="CG52" s="84"/>
      <c r="CH52" s="84"/>
      <c r="CI52" s="84"/>
      <c r="CJ52" s="84"/>
      <c r="CK52" s="84"/>
      <c r="CL52" s="84"/>
      <c r="CM52" s="85"/>
      <c r="CN52" s="80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2"/>
    </row>
    <row r="53" spans="1:108" s="6" customFormat="1" ht="57" customHeight="1">
      <c r="A53" s="73" t="s">
        <v>19</v>
      </c>
      <c r="B53" s="74"/>
      <c r="C53" s="74"/>
      <c r="D53" s="74"/>
      <c r="E53" s="74"/>
      <c r="F53" s="74"/>
      <c r="G53" s="74"/>
      <c r="H53" s="74"/>
      <c r="I53" s="75"/>
      <c r="J53" s="5"/>
      <c r="K53" s="76" t="s">
        <v>54</v>
      </c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"/>
      <c r="BI53" s="77" t="s">
        <v>28</v>
      </c>
      <c r="BJ53" s="78"/>
      <c r="BK53" s="78"/>
      <c r="BL53" s="78"/>
      <c r="BM53" s="78"/>
      <c r="BN53" s="78"/>
      <c r="BO53" s="78"/>
      <c r="BP53" s="78"/>
      <c r="BQ53" s="78"/>
      <c r="BR53" s="78"/>
      <c r="BS53" s="79"/>
      <c r="BT53" s="51" t="s">
        <v>28</v>
      </c>
      <c r="BU53" s="52"/>
      <c r="BV53" s="52"/>
      <c r="BW53" s="52"/>
      <c r="BX53" s="52"/>
      <c r="BY53" s="52"/>
      <c r="BZ53" s="52"/>
      <c r="CA53" s="52"/>
      <c r="CB53" s="52"/>
      <c r="CC53" s="53"/>
      <c r="CD53" s="83"/>
      <c r="CE53" s="84"/>
      <c r="CF53" s="84"/>
      <c r="CG53" s="84"/>
      <c r="CH53" s="84"/>
      <c r="CI53" s="84"/>
      <c r="CJ53" s="84"/>
      <c r="CK53" s="84"/>
      <c r="CL53" s="84"/>
      <c r="CM53" s="85"/>
      <c r="CN53" s="92" t="s">
        <v>28</v>
      </c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4"/>
    </row>
    <row r="54" spans="1:108" s="6" customFormat="1" ht="30" customHeight="1">
      <c r="A54" s="73" t="s">
        <v>7</v>
      </c>
      <c r="B54" s="74"/>
      <c r="C54" s="74"/>
      <c r="D54" s="74"/>
      <c r="E54" s="74"/>
      <c r="F54" s="74"/>
      <c r="G54" s="74"/>
      <c r="H54" s="74"/>
      <c r="I54" s="75"/>
      <c r="J54" s="5"/>
      <c r="K54" s="76" t="s">
        <v>55</v>
      </c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"/>
      <c r="BI54" s="77" t="s">
        <v>56</v>
      </c>
      <c r="BJ54" s="78"/>
      <c r="BK54" s="78"/>
      <c r="BL54" s="78"/>
      <c r="BM54" s="78"/>
      <c r="BN54" s="78"/>
      <c r="BO54" s="78"/>
      <c r="BP54" s="78"/>
      <c r="BQ54" s="78"/>
      <c r="BR54" s="78"/>
      <c r="BS54" s="79"/>
      <c r="BT54" s="51" t="s">
        <v>213</v>
      </c>
      <c r="BU54" s="52"/>
      <c r="BV54" s="52"/>
      <c r="BW54" s="52"/>
      <c r="BX54" s="52"/>
      <c r="BY54" s="52"/>
      <c r="BZ54" s="52"/>
      <c r="CA54" s="52"/>
      <c r="CB54" s="52"/>
      <c r="CC54" s="53"/>
      <c r="CD54" s="83"/>
      <c r="CE54" s="84"/>
      <c r="CF54" s="84"/>
      <c r="CG54" s="84"/>
      <c r="CH54" s="84"/>
      <c r="CI54" s="84"/>
      <c r="CJ54" s="84"/>
      <c r="CK54" s="84"/>
      <c r="CL54" s="84"/>
      <c r="CM54" s="85"/>
      <c r="CN54" s="80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2"/>
    </row>
    <row r="55" spans="1:108" s="6" customFormat="1" ht="15" customHeight="1">
      <c r="A55" s="73" t="s">
        <v>29</v>
      </c>
      <c r="B55" s="74"/>
      <c r="C55" s="74"/>
      <c r="D55" s="74"/>
      <c r="E55" s="74"/>
      <c r="F55" s="74"/>
      <c r="G55" s="74"/>
      <c r="H55" s="74"/>
      <c r="I55" s="75"/>
      <c r="J55" s="5"/>
      <c r="K55" s="76" t="s">
        <v>57</v>
      </c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"/>
      <c r="BI55" s="77" t="s">
        <v>58</v>
      </c>
      <c r="BJ55" s="78"/>
      <c r="BK55" s="78"/>
      <c r="BL55" s="78"/>
      <c r="BM55" s="78"/>
      <c r="BN55" s="78"/>
      <c r="BO55" s="78"/>
      <c r="BP55" s="78"/>
      <c r="BQ55" s="78"/>
      <c r="BR55" s="78"/>
      <c r="BS55" s="79"/>
      <c r="BT55" s="51" t="s">
        <v>213</v>
      </c>
      <c r="BU55" s="52"/>
      <c r="BV55" s="52"/>
      <c r="BW55" s="52"/>
      <c r="BX55" s="52"/>
      <c r="BY55" s="52"/>
      <c r="BZ55" s="52"/>
      <c r="CA55" s="52"/>
      <c r="CB55" s="52"/>
      <c r="CC55" s="53"/>
      <c r="CD55" s="83"/>
      <c r="CE55" s="84"/>
      <c r="CF55" s="84"/>
      <c r="CG55" s="84"/>
      <c r="CH55" s="84"/>
      <c r="CI55" s="84"/>
      <c r="CJ55" s="84"/>
      <c r="CK55" s="84"/>
      <c r="CL55" s="84"/>
      <c r="CM55" s="85"/>
      <c r="CN55" s="80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2"/>
    </row>
    <row r="56" spans="1:108" s="6" customFormat="1" ht="30" customHeight="1">
      <c r="A56" s="73" t="s">
        <v>59</v>
      </c>
      <c r="B56" s="74"/>
      <c r="C56" s="74"/>
      <c r="D56" s="74"/>
      <c r="E56" s="74"/>
      <c r="F56" s="74"/>
      <c r="G56" s="74"/>
      <c r="H56" s="74"/>
      <c r="I56" s="75"/>
      <c r="J56" s="5"/>
      <c r="K56" s="76" t="s">
        <v>60</v>
      </c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"/>
      <c r="BI56" s="77" t="s">
        <v>58</v>
      </c>
      <c r="BJ56" s="78"/>
      <c r="BK56" s="78"/>
      <c r="BL56" s="78"/>
      <c r="BM56" s="78"/>
      <c r="BN56" s="78"/>
      <c r="BO56" s="78"/>
      <c r="BP56" s="78"/>
      <c r="BQ56" s="78"/>
      <c r="BR56" s="78"/>
      <c r="BS56" s="79"/>
      <c r="BT56" s="51" t="s">
        <v>213</v>
      </c>
      <c r="BU56" s="52"/>
      <c r="BV56" s="52"/>
      <c r="BW56" s="52"/>
      <c r="BX56" s="52"/>
      <c r="BY56" s="52"/>
      <c r="BZ56" s="52"/>
      <c r="CA56" s="52"/>
      <c r="CB56" s="52"/>
      <c r="CC56" s="53"/>
      <c r="CD56" s="83"/>
      <c r="CE56" s="84"/>
      <c r="CF56" s="84"/>
      <c r="CG56" s="84"/>
      <c r="CH56" s="84"/>
      <c r="CI56" s="84"/>
      <c r="CJ56" s="84"/>
      <c r="CK56" s="84"/>
      <c r="CL56" s="84"/>
      <c r="CM56" s="85"/>
      <c r="CN56" s="80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1:108" s="6" customFormat="1" ht="30" customHeight="1">
      <c r="A57" s="73" t="s">
        <v>61</v>
      </c>
      <c r="B57" s="74"/>
      <c r="C57" s="74"/>
      <c r="D57" s="74"/>
      <c r="E57" s="74"/>
      <c r="F57" s="74"/>
      <c r="G57" s="74"/>
      <c r="H57" s="74"/>
      <c r="I57" s="75"/>
      <c r="J57" s="5"/>
      <c r="K57" s="76" t="s">
        <v>122</v>
      </c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"/>
      <c r="BI57" s="77" t="s">
        <v>62</v>
      </c>
      <c r="BJ57" s="78"/>
      <c r="BK57" s="78"/>
      <c r="BL57" s="78"/>
      <c r="BM57" s="78"/>
      <c r="BN57" s="78"/>
      <c r="BO57" s="78"/>
      <c r="BP57" s="78"/>
      <c r="BQ57" s="78"/>
      <c r="BR57" s="78"/>
      <c r="BS57" s="79"/>
      <c r="BT57" s="51">
        <f>BT58+BT59+BT60</f>
        <v>280.0145</v>
      </c>
      <c r="BU57" s="52"/>
      <c r="BV57" s="52"/>
      <c r="BW57" s="52"/>
      <c r="BX57" s="52"/>
      <c r="BY57" s="52"/>
      <c r="BZ57" s="52"/>
      <c r="CA57" s="52"/>
      <c r="CB57" s="52"/>
      <c r="CC57" s="53"/>
      <c r="CD57" s="83"/>
      <c r="CE57" s="84"/>
      <c r="CF57" s="84"/>
      <c r="CG57" s="84"/>
      <c r="CH57" s="84"/>
      <c r="CI57" s="84"/>
      <c r="CJ57" s="84"/>
      <c r="CK57" s="84"/>
      <c r="CL57" s="84"/>
      <c r="CM57" s="85"/>
      <c r="CN57" s="80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1:108" s="6" customFormat="1" ht="43.5" customHeight="1">
      <c r="A58" s="73" t="s">
        <v>197</v>
      </c>
      <c r="B58" s="74"/>
      <c r="C58" s="74"/>
      <c r="D58" s="74"/>
      <c r="E58" s="74"/>
      <c r="F58" s="74"/>
      <c r="G58" s="74"/>
      <c r="H58" s="74"/>
      <c r="I58" s="75"/>
      <c r="J58" s="5"/>
      <c r="K58" s="76" t="s">
        <v>208</v>
      </c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"/>
      <c r="BI58" s="77" t="s">
        <v>62</v>
      </c>
      <c r="BJ58" s="78"/>
      <c r="BK58" s="78"/>
      <c r="BL58" s="78"/>
      <c r="BM58" s="78"/>
      <c r="BN58" s="78"/>
      <c r="BO58" s="78"/>
      <c r="BP58" s="78"/>
      <c r="BQ58" s="78"/>
      <c r="BR58" s="78"/>
      <c r="BS58" s="79"/>
      <c r="BT58" s="51">
        <v>0.015</v>
      </c>
      <c r="BU58" s="52"/>
      <c r="BV58" s="52"/>
      <c r="BW58" s="52"/>
      <c r="BX58" s="52"/>
      <c r="BY58" s="52"/>
      <c r="BZ58" s="52"/>
      <c r="CA58" s="52"/>
      <c r="CB58" s="52"/>
      <c r="CC58" s="53"/>
      <c r="CD58" s="83"/>
      <c r="CE58" s="84"/>
      <c r="CF58" s="84"/>
      <c r="CG58" s="84"/>
      <c r="CH58" s="84"/>
      <c r="CI58" s="84"/>
      <c r="CJ58" s="84"/>
      <c r="CK58" s="84"/>
      <c r="CL58" s="84"/>
      <c r="CM58" s="85"/>
      <c r="CN58" s="80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1:108" s="6" customFormat="1" ht="39" customHeight="1">
      <c r="A59" s="73" t="s">
        <v>198</v>
      </c>
      <c r="B59" s="74"/>
      <c r="C59" s="74"/>
      <c r="D59" s="74"/>
      <c r="E59" s="74"/>
      <c r="F59" s="74"/>
      <c r="G59" s="74"/>
      <c r="H59" s="74"/>
      <c r="I59" s="75"/>
      <c r="J59" s="5"/>
      <c r="K59" s="76" t="s">
        <v>199</v>
      </c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"/>
      <c r="BI59" s="77" t="s">
        <v>62</v>
      </c>
      <c r="BJ59" s="78"/>
      <c r="BK59" s="78"/>
      <c r="BL59" s="78"/>
      <c r="BM59" s="78"/>
      <c r="BN59" s="78"/>
      <c r="BO59" s="78"/>
      <c r="BP59" s="78"/>
      <c r="BQ59" s="78"/>
      <c r="BR59" s="78"/>
      <c r="BS59" s="79"/>
      <c r="BT59" s="51">
        <v>154.9121</v>
      </c>
      <c r="BU59" s="52"/>
      <c r="BV59" s="52"/>
      <c r="BW59" s="52"/>
      <c r="BX59" s="52"/>
      <c r="BY59" s="52"/>
      <c r="BZ59" s="52"/>
      <c r="CA59" s="52"/>
      <c r="CB59" s="52"/>
      <c r="CC59" s="53"/>
      <c r="CD59" s="83"/>
      <c r="CE59" s="84"/>
      <c r="CF59" s="84"/>
      <c r="CG59" s="84"/>
      <c r="CH59" s="84"/>
      <c r="CI59" s="84"/>
      <c r="CJ59" s="84"/>
      <c r="CK59" s="84"/>
      <c r="CL59" s="84"/>
      <c r="CM59" s="85"/>
      <c r="CN59" s="80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1:108" s="6" customFormat="1" ht="42.75" customHeight="1">
      <c r="A60" s="73" t="s">
        <v>204</v>
      </c>
      <c r="B60" s="74"/>
      <c r="C60" s="74"/>
      <c r="D60" s="74"/>
      <c r="E60" s="74"/>
      <c r="F60" s="74"/>
      <c r="G60" s="74"/>
      <c r="H60" s="74"/>
      <c r="I60" s="75"/>
      <c r="J60" s="5"/>
      <c r="K60" s="76" t="s">
        <v>200</v>
      </c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"/>
      <c r="BI60" s="77" t="s">
        <v>62</v>
      </c>
      <c r="BJ60" s="78"/>
      <c r="BK60" s="78"/>
      <c r="BL60" s="78"/>
      <c r="BM60" s="78"/>
      <c r="BN60" s="78"/>
      <c r="BO60" s="78"/>
      <c r="BP60" s="78"/>
      <c r="BQ60" s="78"/>
      <c r="BR60" s="78"/>
      <c r="BS60" s="79"/>
      <c r="BT60" s="51">
        <v>125.0874</v>
      </c>
      <c r="BU60" s="52"/>
      <c r="BV60" s="52"/>
      <c r="BW60" s="52"/>
      <c r="BX60" s="52"/>
      <c r="BY60" s="52"/>
      <c r="BZ60" s="52"/>
      <c r="CA60" s="52"/>
      <c r="CB60" s="52"/>
      <c r="CC60" s="53"/>
      <c r="CD60" s="83"/>
      <c r="CE60" s="84"/>
      <c r="CF60" s="84"/>
      <c r="CG60" s="84"/>
      <c r="CH60" s="84"/>
      <c r="CI60" s="84"/>
      <c r="CJ60" s="84"/>
      <c r="CK60" s="84"/>
      <c r="CL60" s="84"/>
      <c r="CM60" s="85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1:108" s="6" customFormat="1" ht="30" customHeight="1">
      <c r="A61" s="73" t="s">
        <v>63</v>
      </c>
      <c r="B61" s="74"/>
      <c r="C61" s="74"/>
      <c r="D61" s="74"/>
      <c r="E61" s="74"/>
      <c r="F61" s="74"/>
      <c r="G61" s="74"/>
      <c r="H61" s="74"/>
      <c r="I61" s="75"/>
      <c r="J61" s="5"/>
      <c r="K61" s="76" t="s">
        <v>121</v>
      </c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"/>
      <c r="BI61" s="77" t="s">
        <v>62</v>
      </c>
      <c r="BJ61" s="78"/>
      <c r="BK61" s="78"/>
      <c r="BL61" s="78"/>
      <c r="BM61" s="78"/>
      <c r="BN61" s="78"/>
      <c r="BO61" s="78"/>
      <c r="BP61" s="78"/>
      <c r="BQ61" s="78"/>
      <c r="BR61" s="78"/>
      <c r="BS61" s="79"/>
      <c r="BT61" s="51">
        <f>BT62+BT63</f>
        <v>963.4</v>
      </c>
      <c r="BU61" s="52"/>
      <c r="BV61" s="52"/>
      <c r="BW61" s="52"/>
      <c r="BX61" s="52"/>
      <c r="BY61" s="52"/>
      <c r="BZ61" s="52"/>
      <c r="CA61" s="52"/>
      <c r="CB61" s="52"/>
      <c r="CC61" s="53"/>
      <c r="CD61" s="83"/>
      <c r="CE61" s="84"/>
      <c r="CF61" s="84"/>
      <c r="CG61" s="84"/>
      <c r="CH61" s="84"/>
      <c r="CI61" s="84"/>
      <c r="CJ61" s="84"/>
      <c r="CK61" s="84"/>
      <c r="CL61" s="84"/>
      <c r="CM61" s="85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1:108" s="6" customFormat="1" ht="30" customHeight="1">
      <c r="A62" s="73" t="s">
        <v>201</v>
      </c>
      <c r="B62" s="74"/>
      <c r="C62" s="74"/>
      <c r="D62" s="74"/>
      <c r="E62" s="74"/>
      <c r="F62" s="74"/>
      <c r="G62" s="74"/>
      <c r="H62" s="74"/>
      <c r="I62" s="75"/>
      <c r="J62" s="5"/>
      <c r="K62" s="76" t="s">
        <v>209</v>
      </c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"/>
      <c r="BI62" s="77" t="s">
        <v>62</v>
      </c>
      <c r="BJ62" s="78"/>
      <c r="BK62" s="78"/>
      <c r="BL62" s="78"/>
      <c r="BM62" s="78"/>
      <c r="BN62" s="78"/>
      <c r="BO62" s="78"/>
      <c r="BP62" s="78"/>
      <c r="BQ62" s="78"/>
      <c r="BR62" s="78"/>
      <c r="BS62" s="79"/>
      <c r="BT62" s="51">
        <v>83.5</v>
      </c>
      <c r="BU62" s="52"/>
      <c r="BV62" s="52"/>
      <c r="BW62" s="52"/>
      <c r="BX62" s="52"/>
      <c r="BY62" s="52"/>
      <c r="BZ62" s="52"/>
      <c r="CA62" s="52"/>
      <c r="CB62" s="52"/>
      <c r="CC62" s="53"/>
      <c r="CD62" s="83"/>
      <c r="CE62" s="84"/>
      <c r="CF62" s="84"/>
      <c r="CG62" s="84"/>
      <c r="CH62" s="84"/>
      <c r="CI62" s="84"/>
      <c r="CJ62" s="84"/>
      <c r="CK62" s="84"/>
      <c r="CL62" s="84"/>
      <c r="CM62" s="85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1:108" s="6" customFormat="1" ht="30" customHeight="1">
      <c r="A63" s="73" t="s">
        <v>202</v>
      </c>
      <c r="B63" s="74"/>
      <c r="C63" s="74"/>
      <c r="D63" s="74"/>
      <c r="E63" s="74"/>
      <c r="F63" s="74"/>
      <c r="G63" s="74"/>
      <c r="H63" s="74"/>
      <c r="I63" s="75"/>
      <c r="J63" s="5"/>
      <c r="K63" s="76" t="s">
        <v>210</v>
      </c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"/>
      <c r="BI63" s="77" t="s">
        <v>62</v>
      </c>
      <c r="BJ63" s="78"/>
      <c r="BK63" s="78"/>
      <c r="BL63" s="78"/>
      <c r="BM63" s="78"/>
      <c r="BN63" s="78"/>
      <c r="BO63" s="78"/>
      <c r="BP63" s="78"/>
      <c r="BQ63" s="78"/>
      <c r="BR63" s="78"/>
      <c r="BS63" s="79"/>
      <c r="BT63" s="51">
        <v>879.9</v>
      </c>
      <c r="BU63" s="52"/>
      <c r="BV63" s="52"/>
      <c r="BW63" s="52"/>
      <c r="BX63" s="52"/>
      <c r="BY63" s="52"/>
      <c r="BZ63" s="52"/>
      <c r="CA63" s="52"/>
      <c r="CB63" s="52"/>
      <c r="CC63" s="53"/>
      <c r="CD63" s="83"/>
      <c r="CE63" s="84"/>
      <c r="CF63" s="84"/>
      <c r="CG63" s="84"/>
      <c r="CH63" s="84"/>
      <c r="CI63" s="84"/>
      <c r="CJ63" s="84"/>
      <c r="CK63" s="84"/>
      <c r="CL63" s="84"/>
      <c r="CM63" s="85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1:108" s="6" customFormat="1" ht="15" customHeight="1">
      <c r="A64" s="73" t="s">
        <v>64</v>
      </c>
      <c r="B64" s="74"/>
      <c r="C64" s="74"/>
      <c r="D64" s="74"/>
      <c r="E64" s="74"/>
      <c r="F64" s="74"/>
      <c r="G64" s="74"/>
      <c r="H64" s="74"/>
      <c r="I64" s="75"/>
      <c r="J64" s="5"/>
      <c r="K64" s="76" t="s">
        <v>120</v>
      </c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"/>
      <c r="BI64" s="77" t="s">
        <v>65</v>
      </c>
      <c r="BJ64" s="78"/>
      <c r="BK64" s="78"/>
      <c r="BL64" s="78"/>
      <c r="BM64" s="78"/>
      <c r="BN64" s="78"/>
      <c r="BO64" s="78"/>
      <c r="BP64" s="78"/>
      <c r="BQ64" s="78"/>
      <c r="BR64" s="78"/>
      <c r="BS64" s="79"/>
      <c r="BT64" s="51">
        <v>97.8578</v>
      </c>
      <c r="BU64" s="52"/>
      <c r="BV64" s="52"/>
      <c r="BW64" s="52"/>
      <c r="BX64" s="52"/>
      <c r="BY64" s="52"/>
      <c r="BZ64" s="52"/>
      <c r="CA64" s="52"/>
      <c r="CB64" s="52"/>
      <c r="CC64" s="53"/>
      <c r="CD64" s="83"/>
      <c r="CE64" s="84"/>
      <c r="CF64" s="84"/>
      <c r="CG64" s="84"/>
      <c r="CH64" s="84"/>
      <c r="CI64" s="84"/>
      <c r="CJ64" s="84"/>
      <c r="CK64" s="84"/>
      <c r="CL64" s="84"/>
      <c r="CM64" s="85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1:110" s="13" customFormat="1" ht="30" customHeight="1">
      <c r="A65" s="57" t="s">
        <v>215</v>
      </c>
      <c r="B65" s="58"/>
      <c r="C65" s="58"/>
      <c r="D65" s="58"/>
      <c r="E65" s="58"/>
      <c r="F65" s="58"/>
      <c r="G65" s="58"/>
      <c r="H65" s="58"/>
      <c r="I65" s="59"/>
      <c r="J65" s="20"/>
      <c r="K65" s="60" t="s">
        <v>221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21"/>
      <c r="BI65" s="51" t="s">
        <v>65</v>
      </c>
      <c r="BJ65" s="52"/>
      <c r="BK65" s="52"/>
      <c r="BL65" s="52"/>
      <c r="BM65" s="52"/>
      <c r="BN65" s="52"/>
      <c r="BO65" s="52"/>
      <c r="BP65" s="52"/>
      <c r="BQ65" s="52"/>
      <c r="BR65" s="52"/>
      <c r="BS65" s="53"/>
      <c r="BT65" s="51">
        <v>0.01</v>
      </c>
      <c r="BU65" s="52"/>
      <c r="BV65" s="52"/>
      <c r="BW65" s="52"/>
      <c r="BX65" s="52"/>
      <c r="BY65" s="52"/>
      <c r="BZ65" s="52"/>
      <c r="CA65" s="52"/>
      <c r="CB65" s="52"/>
      <c r="CC65" s="53"/>
      <c r="CD65" s="51"/>
      <c r="CE65" s="52"/>
      <c r="CF65" s="52"/>
      <c r="CG65" s="52"/>
      <c r="CH65" s="52"/>
      <c r="CI65" s="52"/>
      <c r="CJ65" s="52"/>
      <c r="CK65" s="52"/>
      <c r="CL65" s="52"/>
      <c r="CM65" s="53"/>
      <c r="CN65" s="51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3"/>
      <c r="DE65" s="6"/>
      <c r="DF65" s="6"/>
    </row>
    <row r="66" spans="1:110" s="13" customFormat="1" ht="30" customHeight="1">
      <c r="A66" s="57" t="s">
        <v>216</v>
      </c>
      <c r="B66" s="58"/>
      <c r="C66" s="58"/>
      <c r="D66" s="58"/>
      <c r="E66" s="58"/>
      <c r="F66" s="58"/>
      <c r="G66" s="58"/>
      <c r="H66" s="58"/>
      <c r="I66" s="59"/>
      <c r="J66" s="20"/>
      <c r="K66" s="60" t="s">
        <v>217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21"/>
      <c r="BI66" s="51" t="s">
        <v>65</v>
      </c>
      <c r="BJ66" s="52"/>
      <c r="BK66" s="52"/>
      <c r="BL66" s="52"/>
      <c r="BM66" s="52"/>
      <c r="BN66" s="52"/>
      <c r="BO66" s="52"/>
      <c r="BP66" s="52"/>
      <c r="BQ66" s="52"/>
      <c r="BR66" s="52"/>
      <c r="BS66" s="53"/>
      <c r="BT66" s="51">
        <v>45.2342</v>
      </c>
      <c r="BU66" s="52"/>
      <c r="BV66" s="52"/>
      <c r="BW66" s="52"/>
      <c r="BX66" s="52"/>
      <c r="BY66" s="52"/>
      <c r="BZ66" s="52"/>
      <c r="CA66" s="52"/>
      <c r="CB66" s="52"/>
      <c r="CC66" s="53"/>
      <c r="CD66" s="51"/>
      <c r="CE66" s="52"/>
      <c r="CF66" s="52"/>
      <c r="CG66" s="52"/>
      <c r="CH66" s="52"/>
      <c r="CI66" s="52"/>
      <c r="CJ66" s="52"/>
      <c r="CK66" s="52"/>
      <c r="CL66" s="52"/>
      <c r="CM66" s="53"/>
      <c r="CN66" s="51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3"/>
      <c r="DE66" s="6"/>
      <c r="DF66" s="6"/>
    </row>
    <row r="67" spans="1:110" s="13" customFormat="1" ht="30" customHeight="1">
      <c r="A67" s="57" t="s">
        <v>220</v>
      </c>
      <c r="B67" s="58"/>
      <c r="C67" s="58"/>
      <c r="D67" s="58"/>
      <c r="E67" s="58"/>
      <c r="F67" s="58"/>
      <c r="G67" s="58"/>
      <c r="H67" s="58"/>
      <c r="I67" s="59"/>
      <c r="J67" s="20"/>
      <c r="K67" s="60" t="s">
        <v>218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21"/>
      <c r="BI67" s="51" t="s">
        <v>65</v>
      </c>
      <c r="BJ67" s="52"/>
      <c r="BK67" s="52"/>
      <c r="BL67" s="52"/>
      <c r="BM67" s="52"/>
      <c r="BN67" s="52"/>
      <c r="BO67" s="52"/>
      <c r="BP67" s="52"/>
      <c r="BQ67" s="52"/>
      <c r="BR67" s="52"/>
      <c r="BS67" s="53"/>
      <c r="BT67" s="51">
        <v>52.6136</v>
      </c>
      <c r="BU67" s="52"/>
      <c r="BV67" s="52"/>
      <c r="BW67" s="52"/>
      <c r="BX67" s="52"/>
      <c r="BY67" s="52"/>
      <c r="BZ67" s="52"/>
      <c r="CA67" s="52"/>
      <c r="CB67" s="52"/>
      <c r="CC67" s="53"/>
      <c r="CD67" s="51"/>
      <c r="CE67" s="52"/>
      <c r="CF67" s="52"/>
      <c r="CG67" s="52"/>
      <c r="CH67" s="52"/>
      <c r="CI67" s="52"/>
      <c r="CJ67" s="52"/>
      <c r="CK67" s="52"/>
      <c r="CL67" s="52"/>
      <c r="CM67" s="53"/>
      <c r="CN67" s="51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3"/>
      <c r="DE67" s="6"/>
      <c r="DF67" s="6"/>
    </row>
    <row r="68" spans="1:108" s="6" customFormat="1" ht="15" customHeight="1">
      <c r="A68" s="73" t="s">
        <v>66</v>
      </c>
      <c r="B68" s="74"/>
      <c r="C68" s="74"/>
      <c r="D68" s="74"/>
      <c r="E68" s="74"/>
      <c r="F68" s="74"/>
      <c r="G68" s="74"/>
      <c r="H68" s="74"/>
      <c r="I68" s="75"/>
      <c r="J68" s="5"/>
      <c r="K68" s="76" t="s">
        <v>67</v>
      </c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"/>
      <c r="BI68" s="77" t="s">
        <v>27</v>
      </c>
      <c r="BJ68" s="78"/>
      <c r="BK68" s="78"/>
      <c r="BL68" s="78"/>
      <c r="BM68" s="78"/>
      <c r="BN68" s="78"/>
      <c r="BO68" s="78"/>
      <c r="BP68" s="78"/>
      <c r="BQ68" s="78"/>
      <c r="BR68" s="78"/>
      <c r="BS68" s="79"/>
      <c r="BT68" s="51">
        <f>82.2868/BT64*100</f>
        <v>84.08813605047324</v>
      </c>
      <c r="BU68" s="52"/>
      <c r="BV68" s="52"/>
      <c r="BW68" s="52"/>
      <c r="BX68" s="52"/>
      <c r="BY68" s="52"/>
      <c r="BZ68" s="52"/>
      <c r="CA68" s="52"/>
      <c r="CB68" s="52"/>
      <c r="CC68" s="53"/>
      <c r="CD68" s="83"/>
      <c r="CE68" s="84"/>
      <c r="CF68" s="84"/>
      <c r="CG68" s="84"/>
      <c r="CH68" s="84"/>
      <c r="CI68" s="84"/>
      <c r="CJ68" s="84"/>
      <c r="CK68" s="84"/>
      <c r="CL68" s="84"/>
      <c r="CM68" s="85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2"/>
    </row>
    <row r="69" spans="1:108" s="6" customFormat="1" ht="30" customHeight="1">
      <c r="A69" s="73" t="s">
        <v>68</v>
      </c>
      <c r="B69" s="74"/>
      <c r="C69" s="74"/>
      <c r="D69" s="74"/>
      <c r="E69" s="74"/>
      <c r="F69" s="74"/>
      <c r="G69" s="74"/>
      <c r="H69" s="74"/>
      <c r="I69" s="75"/>
      <c r="J69" s="5"/>
      <c r="K69" s="76" t="s">
        <v>69</v>
      </c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"/>
      <c r="BI69" s="77" t="s">
        <v>6</v>
      </c>
      <c r="BJ69" s="78"/>
      <c r="BK69" s="78"/>
      <c r="BL69" s="78"/>
      <c r="BM69" s="78"/>
      <c r="BN69" s="78"/>
      <c r="BO69" s="78"/>
      <c r="BP69" s="78"/>
      <c r="BQ69" s="78"/>
      <c r="BR69" s="78"/>
      <c r="BS69" s="79"/>
      <c r="BT69" s="77">
        <v>0</v>
      </c>
      <c r="BU69" s="78"/>
      <c r="BV69" s="78"/>
      <c r="BW69" s="78"/>
      <c r="BX69" s="78"/>
      <c r="BY69" s="78"/>
      <c r="BZ69" s="78"/>
      <c r="CA69" s="78"/>
      <c r="CB69" s="78"/>
      <c r="CC69" s="79"/>
      <c r="CD69" s="83"/>
      <c r="CE69" s="84"/>
      <c r="CF69" s="84"/>
      <c r="CG69" s="84"/>
      <c r="CH69" s="84"/>
      <c r="CI69" s="84"/>
      <c r="CJ69" s="84"/>
      <c r="CK69" s="84"/>
      <c r="CL69" s="84"/>
      <c r="CM69" s="85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2"/>
    </row>
    <row r="70" spans="1:108" s="6" customFormat="1" ht="30" customHeight="1">
      <c r="A70" s="73" t="s">
        <v>70</v>
      </c>
      <c r="B70" s="74"/>
      <c r="C70" s="74"/>
      <c r="D70" s="74"/>
      <c r="E70" s="74"/>
      <c r="F70" s="74"/>
      <c r="G70" s="74"/>
      <c r="H70" s="74"/>
      <c r="I70" s="75"/>
      <c r="J70" s="5"/>
      <c r="K70" s="76" t="s">
        <v>71</v>
      </c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"/>
      <c r="BI70" s="77" t="s">
        <v>6</v>
      </c>
      <c r="BJ70" s="78"/>
      <c r="BK70" s="78"/>
      <c r="BL70" s="78"/>
      <c r="BM70" s="78"/>
      <c r="BN70" s="78"/>
      <c r="BO70" s="78"/>
      <c r="BP70" s="78"/>
      <c r="BQ70" s="78"/>
      <c r="BR70" s="78"/>
      <c r="BS70" s="79"/>
      <c r="BT70" s="77">
        <v>0</v>
      </c>
      <c r="BU70" s="78"/>
      <c r="BV70" s="78"/>
      <c r="BW70" s="78"/>
      <c r="BX70" s="78"/>
      <c r="BY70" s="78"/>
      <c r="BZ70" s="78"/>
      <c r="CA70" s="78"/>
      <c r="CB70" s="78"/>
      <c r="CC70" s="79"/>
      <c r="CD70" s="83"/>
      <c r="CE70" s="84"/>
      <c r="CF70" s="84"/>
      <c r="CG70" s="84"/>
      <c r="CH70" s="84"/>
      <c r="CI70" s="84"/>
      <c r="CJ70" s="84"/>
      <c r="CK70" s="84"/>
      <c r="CL70" s="84"/>
      <c r="CM70" s="85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2"/>
    </row>
    <row r="71" spans="1:108" s="6" customFormat="1" ht="45" customHeight="1">
      <c r="A71" s="73" t="s">
        <v>72</v>
      </c>
      <c r="B71" s="74"/>
      <c r="C71" s="74"/>
      <c r="D71" s="74"/>
      <c r="E71" s="74"/>
      <c r="F71" s="74"/>
      <c r="G71" s="74"/>
      <c r="H71" s="74"/>
      <c r="I71" s="75"/>
      <c r="J71" s="5"/>
      <c r="K71" s="76" t="s">
        <v>73</v>
      </c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"/>
      <c r="BI71" s="77" t="s">
        <v>27</v>
      </c>
      <c r="BJ71" s="78"/>
      <c r="BK71" s="78"/>
      <c r="BL71" s="78"/>
      <c r="BM71" s="78"/>
      <c r="BN71" s="78"/>
      <c r="BO71" s="78"/>
      <c r="BP71" s="78"/>
      <c r="BQ71" s="78"/>
      <c r="BR71" s="78"/>
      <c r="BS71" s="79"/>
      <c r="BT71" s="77"/>
      <c r="BU71" s="78"/>
      <c r="BV71" s="78"/>
      <c r="BW71" s="78"/>
      <c r="BX71" s="78"/>
      <c r="BY71" s="78"/>
      <c r="BZ71" s="78"/>
      <c r="CA71" s="78"/>
      <c r="CB71" s="78"/>
      <c r="CC71" s="79"/>
      <c r="CD71" s="77" t="s">
        <v>28</v>
      </c>
      <c r="CE71" s="78"/>
      <c r="CF71" s="78"/>
      <c r="CG71" s="78"/>
      <c r="CH71" s="78"/>
      <c r="CI71" s="78"/>
      <c r="CJ71" s="78"/>
      <c r="CK71" s="78"/>
      <c r="CL71" s="78"/>
      <c r="CM71" s="79"/>
      <c r="CN71" s="92" t="s">
        <v>28</v>
      </c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72:81" ht="15" customHeight="1">
      <c r="BT72" s="50"/>
      <c r="BU72" s="50"/>
      <c r="BV72" s="50"/>
      <c r="BW72" s="50"/>
      <c r="BX72" s="50"/>
      <c r="BY72" s="50"/>
      <c r="BZ72" s="50"/>
      <c r="CA72" s="50"/>
      <c r="CB72" s="50"/>
      <c r="CC72" s="50"/>
    </row>
    <row r="73" s="1" customFormat="1" ht="12.75">
      <c r="G73" s="1" t="s">
        <v>18</v>
      </c>
    </row>
    <row r="74" spans="1:108" s="1" customFormat="1" ht="68.25" customHeight="1">
      <c r="A74" s="47" t="s">
        <v>119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</row>
    <row r="75" spans="1:108" s="1" customFormat="1" ht="25.5" customHeight="1">
      <c r="A75" s="47" t="s">
        <v>74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</row>
    <row r="76" spans="1:108" s="1" customFormat="1" ht="25.5" customHeight="1">
      <c r="A76" s="47" t="s">
        <v>75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</row>
    <row r="77" spans="1:108" s="1" customFormat="1" ht="25.5" customHeight="1">
      <c r="A77" s="47" t="s">
        <v>118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</row>
    <row r="78" spans="1:108" s="1" customFormat="1" ht="25.5" customHeight="1">
      <c r="A78" s="47" t="s">
        <v>76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</row>
    <row r="79" ht="3" customHeight="1"/>
  </sheetData>
  <sheetProtection/>
  <mergeCells count="348">
    <mergeCell ref="A67:I67"/>
    <mergeCell ref="K67:BG67"/>
    <mergeCell ref="BI67:BS67"/>
    <mergeCell ref="BT67:CC67"/>
    <mergeCell ref="CD67:CM67"/>
    <mergeCell ref="CN65:DD65"/>
    <mergeCell ref="CN66:DD66"/>
    <mergeCell ref="CN67:DD67"/>
    <mergeCell ref="A65:I65"/>
    <mergeCell ref="K65:BG65"/>
    <mergeCell ref="BI65:BS65"/>
    <mergeCell ref="BT65:CC65"/>
    <mergeCell ref="CD65:CM65"/>
    <mergeCell ref="A66:I66"/>
    <mergeCell ref="K66:BG66"/>
    <mergeCell ref="BI66:BS66"/>
    <mergeCell ref="BT66:CC66"/>
    <mergeCell ref="CD66:CM66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:DD5"/>
    <mergeCell ref="A6:DD6"/>
    <mergeCell ref="A7:DD7"/>
    <mergeCell ref="A8:DD8"/>
    <mergeCell ref="AG11:CI11"/>
    <mergeCell ref="J12:BN12"/>
    <mergeCell ref="A9:DD9"/>
    <mergeCell ref="J13:BN13"/>
    <mergeCell ref="AQ14:AX14"/>
    <mergeCell ref="AY14:AZ14"/>
    <mergeCell ref="BA14:BH14"/>
    <mergeCell ref="A16:I17"/>
    <mergeCell ref="J16:BH17"/>
    <mergeCell ref="BI16:BS17"/>
    <mergeCell ref="BT16:CM16"/>
    <mergeCell ref="CN16:DD17"/>
    <mergeCell ref="BT17:CC17"/>
    <mergeCell ref="CD17:CM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64:I64"/>
    <mergeCell ref="K64:BG64"/>
    <mergeCell ref="BI64:BS64"/>
    <mergeCell ref="BT64:CC64"/>
    <mergeCell ref="CD64:CM64"/>
    <mergeCell ref="CN64:DD64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BT72:CC72"/>
    <mergeCell ref="A74:DD74"/>
    <mergeCell ref="A75:DD75"/>
    <mergeCell ref="A76:DD76"/>
    <mergeCell ref="A77:DD77"/>
    <mergeCell ref="A78:DD7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42"/>
  <sheetViews>
    <sheetView view="pageBreakPreview" zoomScaleSheetLayoutView="100" zoomScalePageLayoutView="0" workbookViewId="0" topLeftCell="A25">
      <selection activeCell="BL50" sqref="BL50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BL1" s="1" t="s">
        <v>196</v>
      </c>
    </row>
    <row r="2" s="1" customFormat="1" ht="12" customHeight="1">
      <c r="BL2" s="1" t="s">
        <v>31</v>
      </c>
    </row>
    <row r="3" s="1" customFormat="1" ht="12" customHeight="1">
      <c r="BL3" s="1" t="s">
        <v>32</v>
      </c>
    </row>
    <row r="5" spans="1:105" s="3" customFormat="1" ht="14.25" customHeight="1">
      <c r="A5" s="28" t="s">
        <v>195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</row>
    <row r="6" spans="1:105" s="3" customFormat="1" ht="14.25" customHeight="1">
      <c r="A6" s="116" t="s">
        <v>194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05" s="3" customFormat="1" ht="14.25" customHeight="1">
      <c r="A7" s="28" t="s">
        <v>193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:105" s="3" customFormat="1" ht="14.25" customHeight="1">
      <c r="A8" s="116" t="s">
        <v>192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</row>
    <row r="9" spans="1:105" s="3" customFormat="1" ht="14.25" customHeight="1">
      <c r="A9" s="116" t="s">
        <v>191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ht="21" customHeight="1"/>
    <row r="11" spans="3:4" ht="15">
      <c r="C11" s="4" t="s">
        <v>190</v>
      </c>
      <c r="D11" s="4"/>
    </row>
    <row r="12" spans="3:105" ht="15">
      <c r="C12" s="4" t="s">
        <v>189</v>
      </c>
      <c r="D12" s="4"/>
      <c r="Q12" s="115" t="s">
        <v>115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</row>
    <row r="13" spans="3:60" ht="15">
      <c r="C13" s="4" t="s">
        <v>33</v>
      </c>
      <c r="D13" s="4"/>
      <c r="J13" s="117" t="s">
        <v>116</v>
      </c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</row>
    <row r="14" spans="3:60" ht="15">
      <c r="C14" s="4" t="s">
        <v>34</v>
      </c>
      <c r="D14" s="4"/>
      <c r="J14" s="118" t="s">
        <v>117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</row>
    <row r="15" ht="7.5" customHeight="1"/>
    <row r="16" spans="1:105" s="8" customFormat="1" ht="16.5" customHeight="1">
      <c r="A16" s="86" t="s">
        <v>188</v>
      </c>
      <c r="B16" s="87"/>
      <c r="C16" s="87"/>
      <c r="D16" s="87"/>
      <c r="E16" s="87"/>
      <c r="F16" s="87"/>
      <c r="G16" s="88"/>
      <c r="H16" s="102" t="s">
        <v>0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8"/>
      <c r="BD16" s="102" t="s">
        <v>35</v>
      </c>
      <c r="BE16" s="87"/>
      <c r="BF16" s="87"/>
      <c r="BG16" s="87"/>
      <c r="BH16" s="87"/>
      <c r="BI16" s="87"/>
      <c r="BJ16" s="87"/>
      <c r="BK16" s="87"/>
      <c r="BL16" s="87"/>
      <c r="BM16" s="87"/>
      <c r="BN16" s="88"/>
      <c r="BO16" s="77" t="s">
        <v>1</v>
      </c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9"/>
      <c r="CI16" s="102" t="s">
        <v>187</v>
      </c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8"/>
    </row>
    <row r="17" spans="1:105" s="8" customFormat="1" ht="16.5" customHeight="1">
      <c r="A17" s="89"/>
      <c r="B17" s="90"/>
      <c r="C17" s="90"/>
      <c r="D17" s="90"/>
      <c r="E17" s="90"/>
      <c r="F17" s="90"/>
      <c r="G17" s="91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1"/>
      <c r="BD17" s="89"/>
      <c r="BE17" s="90"/>
      <c r="BF17" s="90"/>
      <c r="BG17" s="90"/>
      <c r="BH17" s="90"/>
      <c r="BI17" s="90"/>
      <c r="BJ17" s="90"/>
      <c r="BK17" s="90"/>
      <c r="BL17" s="90"/>
      <c r="BM17" s="90"/>
      <c r="BN17" s="91"/>
      <c r="BO17" s="77" t="s">
        <v>186</v>
      </c>
      <c r="BP17" s="78"/>
      <c r="BQ17" s="78"/>
      <c r="BR17" s="78"/>
      <c r="BS17" s="78"/>
      <c r="BT17" s="78"/>
      <c r="BU17" s="78"/>
      <c r="BV17" s="78"/>
      <c r="BW17" s="78"/>
      <c r="BX17" s="79"/>
      <c r="BY17" s="77" t="s">
        <v>185</v>
      </c>
      <c r="BZ17" s="78"/>
      <c r="CA17" s="78"/>
      <c r="CB17" s="78"/>
      <c r="CC17" s="78"/>
      <c r="CD17" s="78"/>
      <c r="CE17" s="78"/>
      <c r="CF17" s="78"/>
      <c r="CG17" s="78"/>
      <c r="CH17" s="79"/>
      <c r="CI17" s="89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1"/>
    </row>
    <row r="18" spans="1:105" s="8" customFormat="1" ht="45" customHeight="1">
      <c r="A18" s="122" t="s">
        <v>7</v>
      </c>
      <c r="B18" s="123"/>
      <c r="C18" s="123"/>
      <c r="D18" s="123"/>
      <c r="E18" s="123"/>
      <c r="F18" s="123"/>
      <c r="G18" s="124"/>
      <c r="H18" s="9"/>
      <c r="I18" s="107" t="s">
        <v>184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8"/>
      <c r="BD18" s="125" t="s">
        <v>6</v>
      </c>
      <c r="BE18" s="126"/>
      <c r="BF18" s="126"/>
      <c r="BG18" s="126"/>
      <c r="BH18" s="126"/>
      <c r="BI18" s="126"/>
      <c r="BJ18" s="126"/>
      <c r="BK18" s="126"/>
      <c r="BL18" s="126"/>
      <c r="BM18" s="126"/>
      <c r="BN18" s="127"/>
      <c r="BO18" s="128"/>
      <c r="BP18" s="129"/>
      <c r="BQ18" s="129"/>
      <c r="BR18" s="129"/>
      <c r="BS18" s="129"/>
      <c r="BT18" s="129"/>
      <c r="BU18" s="129"/>
      <c r="BV18" s="129"/>
      <c r="BW18" s="129"/>
      <c r="BX18" s="130"/>
      <c r="BY18" s="128">
        <v>10.16949</v>
      </c>
      <c r="BZ18" s="129"/>
      <c r="CA18" s="129"/>
      <c r="CB18" s="129"/>
      <c r="CC18" s="129"/>
      <c r="CD18" s="129"/>
      <c r="CE18" s="129"/>
      <c r="CF18" s="129"/>
      <c r="CG18" s="129"/>
      <c r="CH18" s="130"/>
      <c r="CI18" s="119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1"/>
    </row>
    <row r="19" spans="1:105" s="8" customFormat="1" ht="16.5" customHeight="1">
      <c r="A19" s="131" t="s">
        <v>29</v>
      </c>
      <c r="B19" s="132"/>
      <c r="C19" s="132"/>
      <c r="D19" s="132"/>
      <c r="E19" s="132"/>
      <c r="F19" s="132"/>
      <c r="G19" s="133"/>
      <c r="H19" s="12"/>
      <c r="I19" s="109" t="s">
        <v>183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10"/>
      <c r="BD19" s="125" t="s">
        <v>6</v>
      </c>
      <c r="BE19" s="126"/>
      <c r="BF19" s="126"/>
      <c r="BG19" s="126"/>
      <c r="BH19" s="126"/>
      <c r="BI19" s="126"/>
      <c r="BJ19" s="126"/>
      <c r="BK19" s="126"/>
      <c r="BL19" s="126"/>
      <c r="BM19" s="126"/>
      <c r="BN19" s="127"/>
      <c r="BO19" s="128"/>
      <c r="BP19" s="129"/>
      <c r="BQ19" s="129"/>
      <c r="BR19" s="129"/>
      <c r="BS19" s="129"/>
      <c r="BT19" s="129"/>
      <c r="BU19" s="129"/>
      <c r="BV19" s="129"/>
      <c r="BW19" s="129"/>
      <c r="BX19" s="130"/>
      <c r="BY19" s="128">
        <v>10.16949</v>
      </c>
      <c r="BZ19" s="129"/>
      <c r="CA19" s="129"/>
      <c r="CB19" s="129"/>
      <c r="CC19" s="129"/>
      <c r="CD19" s="129"/>
      <c r="CE19" s="129"/>
      <c r="CF19" s="129"/>
      <c r="CG19" s="129"/>
      <c r="CH19" s="130"/>
      <c r="CI19" s="119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1"/>
    </row>
    <row r="20" spans="1:105" s="8" customFormat="1" ht="16.5" customHeight="1">
      <c r="A20" s="134"/>
      <c r="B20" s="135"/>
      <c r="C20" s="135"/>
      <c r="D20" s="135"/>
      <c r="E20" s="135"/>
      <c r="F20" s="135"/>
      <c r="G20" s="136"/>
      <c r="H20" s="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2"/>
      <c r="BD20" s="125" t="s">
        <v>171</v>
      </c>
      <c r="BE20" s="126"/>
      <c r="BF20" s="126"/>
      <c r="BG20" s="126"/>
      <c r="BH20" s="126"/>
      <c r="BI20" s="126"/>
      <c r="BJ20" s="126"/>
      <c r="BK20" s="126"/>
      <c r="BL20" s="126"/>
      <c r="BM20" s="126"/>
      <c r="BN20" s="127"/>
      <c r="BO20" s="128"/>
      <c r="BP20" s="129"/>
      <c r="BQ20" s="129"/>
      <c r="BR20" s="129"/>
      <c r="BS20" s="129"/>
      <c r="BT20" s="129"/>
      <c r="BU20" s="129"/>
      <c r="BV20" s="129"/>
      <c r="BW20" s="129"/>
      <c r="BX20" s="130"/>
      <c r="BY20" s="128">
        <v>0</v>
      </c>
      <c r="BZ20" s="129"/>
      <c r="CA20" s="129"/>
      <c r="CB20" s="129"/>
      <c r="CC20" s="129"/>
      <c r="CD20" s="129"/>
      <c r="CE20" s="129"/>
      <c r="CF20" s="129"/>
      <c r="CG20" s="129"/>
      <c r="CH20" s="130"/>
      <c r="CI20" s="119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1"/>
    </row>
    <row r="21" spans="1:105" s="8" customFormat="1" ht="16.5" customHeight="1">
      <c r="A21" s="137"/>
      <c r="B21" s="138"/>
      <c r="C21" s="138"/>
      <c r="D21" s="138"/>
      <c r="E21" s="138"/>
      <c r="F21" s="138"/>
      <c r="G21" s="139"/>
      <c r="H21" s="10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4"/>
      <c r="BD21" s="125" t="s">
        <v>65</v>
      </c>
      <c r="BE21" s="126"/>
      <c r="BF21" s="126"/>
      <c r="BG21" s="126"/>
      <c r="BH21" s="126"/>
      <c r="BI21" s="126"/>
      <c r="BJ21" s="126"/>
      <c r="BK21" s="126"/>
      <c r="BL21" s="126"/>
      <c r="BM21" s="126"/>
      <c r="BN21" s="127"/>
      <c r="BO21" s="128"/>
      <c r="BP21" s="129"/>
      <c r="BQ21" s="129"/>
      <c r="BR21" s="129"/>
      <c r="BS21" s="129"/>
      <c r="BT21" s="129"/>
      <c r="BU21" s="129"/>
      <c r="BV21" s="129"/>
      <c r="BW21" s="129"/>
      <c r="BX21" s="130"/>
      <c r="BY21" s="128">
        <v>0.05</v>
      </c>
      <c r="BZ21" s="129"/>
      <c r="CA21" s="129"/>
      <c r="CB21" s="129"/>
      <c r="CC21" s="129"/>
      <c r="CD21" s="129"/>
      <c r="CE21" s="129"/>
      <c r="CF21" s="129"/>
      <c r="CG21" s="129"/>
      <c r="CH21" s="130"/>
      <c r="CI21" s="119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1"/>
    </row>
    <row r="22" spans="1:105" s="8" customFormat="1" ht="30" customHeight="1">
      <c r="A22" s="122" t="s">
        <v>182</v>
      </c>
      <c r="B22" s="123"/>
      <c r="C22" s="123"/>
      <c r="D22" s="123"/>
      <c r="E22" s="123"/>
      <c r="F22" s="123"/>
      <c r="G22" s="124"/>
      <c r="H22" s="9"/>
      <c r="I22" s="107" t="s">
        <v>181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8"/>
      <c r="BD22" s="125" t="s">
        <v>6</v>
      </c>
      <c r="BE22" s="126"/>
      <c r="BF22" s="126"/>
      <c r="BG22" s="126"/>
      <c r="BH22" s="126"/>
      <c r="BI22" s="126"/>
      <c r="BJ22" s="126"/>
      <c r="BK22" s="126"/>
      <c r="BL22" s="126"/>
      <c r="BM22" s="126"/>
      <c r="BN22" s="127"/>
      <c r="BO22" s="128"/>
      <c r="BP22" s="129"/>
      <c r="BQ22" s="129"/>
      <c r="BR22" s="129"/>
      <c r="BS22" s="129"/>
      <c r="BT22" s="129"/>
      <c r="BU22" s="129"/>
      <c r="BV22" s="129"/>
      <c r="BW22" s="129"/>
      <c r="BX22" s="130"/>
      <c r="BY22" s="128">
        <v>0</v>
      </c>
      <c r="BZ22" s="129"/>
      <c r="CA22" s="129"/>
      <c r="CB22" s="129"/>
      <c r="CC22" s="129"/>
      <c r="CD22" s="129"/>
      <c r="CE22" s="129"/>
      <c r="CF22" s="129"/>
      <c r="CG22" s="129"/>
      <c r="CH22" s="130"/>
      <c r="CI22" s="119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1"/>
    </row>
    <row r="23" spans="1:105" s="8" customFormat="1" ht="16.5" customHeight="1">
      <c r="A23" s="131" t="s">
        <v>180</v>
      </c>
      <c r="B23" s="132"/>
      <c r="C23" s="132"/>
      <c r="D23" s="132"/>
      <c r="E23" s="132"/>
      <c r="F23" s="132"/>
      <c r="G23" s="133"/>
      <c r="H23" s="12"/>
      <c r="I23" s="109" t="s">
        <v>179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10"/>
      <c r="BD23" s="125" t="s">
        <v>6</v>
      </c>
      <c r="BE23" s="126"/>
      <c r="BF23" s="126"/>
      <c r="BG23" s="126"/>
      <c r="BH23" s="126"/>
      <c r="BI23" s="126"/>
      <c r="BJ23" s="126"/>
      <c r="BK23" s="126"/>
      <c r="BL23" s="126"/>
      <c r="BM23" s="126"/>
      <c r="BN23" s="127"/>
      <c r="BO23" s="128"/>
      <c r="BP23" s="129"/>
      <c r="BQ23" s="129"/>
      <c r="BR23" s="129"/>
      <c r="BS23" s="129"/>
      <c r="BT23" s="129"/>
      <c r="BU23" s="129"/>
      <c r="BV23" s="129"/>
      <c r="BW23" s="129"/>
      <c r="BX23" s="130"/>
      <c r="BY23" s="128">
        <v>0</v>
      </c>
      <c r="BZ23" s="129"/>
      <c r="CA23" s="129"/>
      <c r="CB23" s="129"/>
      <c r="CC23" s="129"/>
      <c r="CD23" s="129"/>
      <c r="CE23" s="129"/>
      <c r="CF23" s="129"/>
      <c r="CG23" s="129"/>
      <c r="CH23" s="130"/>
      <c r="CI23" s="119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1"/>
    </row>
    <row r="24" spans="1:105" s="8" customFormat="1" ht="16.5" customHeight="1">
      <c r="A24" s="134"/>
      <c r="B24" s="135"/>
      <c r="C24" s="135"/>
      <c r="D24" s="135"/>
      <c r="E24" s="135"/>
      <c r="F24" s="135"/>
      <c r="G24" s="136"/>
      <c r="H24" s="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25" t="s">
        <v>171</v>
      </c>
      <c r="BE24" s="126"/>
      <c r="BF24" s="126"/>
      <c r="BG24" s="126"/>
      <c r="BH24" s="126"/>
      <c r="BI24" s="126"/>
      <c r="BJ24" s="126"/>
      <c r="BK24" s="126"/>
      <c r="BL24" s="126"/>
      <c r="BM24" s="126"/>
      <c r="BN24" s="127"/>
      <c r="BO24" s="128"/>
      <c r="BP24" s="129"/>
      <c r="BQ24" s="129"/>
      <c r="BR24" s="129"/>
      <c r="BS24" s="129"/>
      <c r="BT24" s="129"/>
      <c r="BU24" s="129"/>
      <c r="BV24" s="129"/>
      <c r="BW24" s="129"/>
      <c r="BX24" s="130"/>
      <c r="BY24" s="128">
        <v>0</v>
      </c>
      <c r="BZ24" s="129"/>
      <c r="CA24" s="129"/>
      <c r="CB24" s="129"/>
      <c r="CC24" s="129"/>
      <c r="CD24" s="129"/>
      <c r="CE24" s="129"/>
      <c r="CF24" s="129"/>
      <c r="CG24" s="129"/>
      <c r="CH24" s="130"/>
      <c r="CI24" s="119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1"/>
    </row>
    <row r="25" spans="1:105" s="8" customFormat="1" ht="16.5" customHeight="1">
      <c r="A25" s="137"/>
      <c r="B25" s="138"/>
      <c r="C25" s="138"/>
      <c r="D25" s="138"/>
      <c r="E25" s="138"/>
      <c r="F25" s="138"/>
      <c r="G25" s="139"/>
      <c r="H25" s="10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4"/>
      <c r="BD25" s="125" t="s">
        <v>65</v>
      </c>
      <c r="BE25" s="126"/>
      <c r="BF25" s="126"/>
      <c r="BG25" s="126"/>
      <c r="BH25" s="126"/>
      <c r="BI25" s="126"/>
      <c r="BJ25" s="126"/>
      <c r="BK25" s="126"/>
      <c r="BL25" s="126"/>
      <c r="BM25" s="126"/>
      <c r="BN25" s="127"/>
      <c r="BO25" s="128"/>
      <c r="BP25" s="129"/>
      <c r="BQ25" s="129"/>
      <c r="BR25" s="129"/>
      <c r="BS25" s="129"/>
      <c r="BT25" s="129"/>
      <c r="BU25" s="129"/>
      <c r="BV25" s="129"/>
      <c r="BW25" s="129"/>
      <c r="BX25" s="130"/>
      <c r="BY25" s="128">
        <v>0</v>
      </c>
      <c r="BZ25" s="129"/>
      <c r="CA25" s="129"/>
      <c r="CB25" s="129"/>
      <c r="CC25" s="129"/>
      <c r="CD25" s="129"/>
      <c r="CE25" s="129"/>
      <c r="CF25" s="129"/>
      <c r="CG25" s="129"/>
      <c r="CH25" s="130"/>
      <c r="CI25" s="119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1"/>
    </row>
    <row r="26" spans="1:105" s="8" customFormat="1" ht="16.5" customHeight="1">
      <c r="A26" s="131" t="s">
        <v>178</v>
      </c>
      <c r="B26" s="132"/>
      <c r="C26" s="132"/>
      <c r="D26" s="132"/>
      <c r="E26" s="132"/>
      <c r="F26" s="132"/>
      <c r="G26" s="133"/>
      <c r="H26" s="12"/>
      <c r="I26" s="109" t="s">
        <v>177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0"/>
      <c r="BD26" s="125" t="s">
        <v>6</v>
      </c>
      <c r="BE26" s="126"/>
      <c r="BF26" s="126"/>
      <c r="BG26" s="126"/>
      <c r="BH26" s="126"/>
      <c r="BI26" s="126"/>
      <c r="BJ26" s="126"/>
      <c r="BK26" s="126"/>
      <c r="BL26" s="126"/>
      <c r="BM26" s="126"/>
      <c r="BN26" s="127"/>
      <c r="BO26" s="128"/>
      <c r="BP26" s="129"/>
      <c r="BQ26" s="129"/>
      <c r="BR26" s="129"/>
      <c r="BS26" s="129"/>
      <c r="BT26" s="129"/>
      <c r="BU26" s="129"/>
      <c r="BV26" s="129"/>
      <c r="BW26" s="129"/>
      <c r="BX26" s="130"/>
      <c r="BY26" s="128">
        <v>0</v>
      </c>
      <c r="BZ26" s="129"/>
      <c r="CA26" s="129"/>
      <c r="CB26" s="129"/>
      <c r="CC26" s="129"/>
      <c r="CD26" s="129"/>
      <c r="CE26" s="129"/>
      <c r="CF26" s="129"/>
      <c r="CG26" s="129"/>
      <c r="CH26" s="130"/>
      <c r="CI26" s="119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1"/>
    </row>
    <row r="27" spans="1:105" s="8" customFormat="1" ht="16.5" customHeight="1">
      <c r="A27" s="134"/>
      <c r="B27" s="135"/>
      <c r="C27" s="135"/>
      <c r="D27" s="135"/>
      <c r="E27" s="135"/>
      <c r="F27" s="135"/>
      <c r="G27" s="136"/>
      <c r="H27" s="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2"/>
      <c r="BD27" s="125" t="s">
        <v>171</v>
      </c>
      <c r="BE27" s="126"/>
      <c r="BF27" s="126"/>
      <c r="BG27" s="126"/>
      <c r="BH27" s="126"/>
      <c r="BI27" s="126"/>
      <c r="BJ27" s="126"/>
      <c r="BK27" s="126"/>
      <c r="BL27" s="126"/>
      <c r="BM27" s="126"/>
      <c r="BN27" s="127"/>
      <c r="BO27" s="128"/>
      <c r="BP27" s="129"/>
      <c r="BQ27" s="129"/>
      <c r="BR27" s="129"/>
      <c r="BS27" s="129"/>
      <c r="BT27" s="129"/>
      <c r="BU27" s="129"/>
      <c r="BV27" s="129"/>
      <c r="BW27" s="129"/>
      <c r="BX27" s="130"/>
      <c r="BY27" s="128">
        <v>0</v>
      </c>
      <c r="BZ27" s="129"/>
      <c r="CA27" s="129"/>
      <c r="CB27" s="129"/>
      <c r="CC27" s="129"/>
      <c r="CD27" s="129"/>
      <c r="CE27" s="129"/>
      <c r="CF27" s="129"/>
      <c r="CG27" s="129"/>
      <c r="CH27" s="130"/>
      <c r="CI27" s="119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1"/>
    </row>
    <row r="28" spans="1:105" s="8" customFormat="1" ht="16.5" customHeight="1">
      <c r="A28" s="137"/>
      <c r="B28" s="138"/>
      <c r="C28" s="138"/>
      <c r="D28" s="138"/>
      <c r="E28" s="138"/>
      <c r="F28" s="138"/>
      <c r="G28" s="139"/>
      <c r="H28" s="10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4"/>
      <c r="BD28" s="125" t="s">
        <v>65</v>
      </c>
      <c r="BE28" s="126"/>
      <c r="BF28" s="126"/>
      <c r="BG28" s="126"/>
      <c r="BH28" s="126"/>
      <c r="BI28" s="126"/>
      <c r="BJ28" s="126"/>
      <c r="BK28" s="126"/>
      <c r="BL28" s="126"/>
      <c r="BM28" s="126"/>
      <c r="BN28" s="127"/>
      <c r="BO28" s="128"/>
      <c r="BP28" s="129"/>
      <c r="BQ28" s="129"/>
      <c r="BR28" s="129"/>
      <c r="BS28" s="129"/>
      <c r="BT28" s="129"/>
      <c r="BU28" s="129"/>
      <c r="BV28" s="129"/>
      <c r="BW28" s="129"/>
      <c r="BX28" s="130"/>
      <c r="BY28" s="128">
        <v>0</v>
      </c>
      <c r="BZ28" s="129"/>
      <c r="CA28" s="129"/>
      <c r="CB28" s="129"/>
      <c r="CC28" s="129"/>
      <c r="CD28" s="129"/>
      <c r="CE28" s="129"/>
      <c r="CF28" s="129"/>
      <c r="CG28" s="129"/>
      <c r="CH28" s="130"/>
      <c r="CI28" s="119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1"/>
    </row>
    <row r="29" spans="1:105" s="8" customFormat="1" ht="16.5" customHeight="1">
      <c r="A29" s="131" t="s">
        <v>176</v>
      </c>
      <c r="B29" s="132"/>
      <c r="C29" s="132"/>
      <c r="D29" s="132"/>
      <c r="E29" s="132"/>
      <c r="F29" s="132"/>
      <c r="G29" s="133"/>
      <c r="H29" s="12"/>
      <c r="I29" s="109" t="s">
        <v>175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10"/>
      <c r="BD29" s="125" t="s">
        <v>6</v>
      </c>
      <c r="BE29" s="126"/>
      <c r="BF29" s="126"/>
      <c r="BG29" s="126"/>
      <c r="BH29" s="126"/>
      <c r="BI29" s="126"/>
      <c r="BJ29" s="126"/>
      <c r="BK29" s="126"/>
      <c r="BL29" s="126"/>
      <c r="BM29" s="126"/>
      <c r="BN29" s="127"/>
      <c r="BO29" s="128"/>
      <c r="BP29" s="129"/>
      <c r="BQ29" s="129"/>
      <c r="BR29" s="129"/>
      <c r="BS29" s="129"/>
      <c r="BT29" s="129"/>
      <c r="BU29" s="129"/>
      <c r="BV29" s="129"/>
      <c r="BW29" s="129"/>
      <c r="BX29" s="130"/>
      <c r="BY29" s="128">
        <v>0</v>
      </c>
      <c r="BZ29" s="129"/>
      <c r="CA29" s="129"/>
      <c r="CB29" s="129"/>
      <c r="CC29" s="129"/>
      <c r="CD29" s="129"/>
      <c r="CE29" s="129"/>
      <c r="CF29" s="129"/>
      <c r="CG29" s="129"/>
      <c r="CH29" s="130"/>
      <c r="CI29" s="119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1"/>
    </row>
    <row r="30" spans="1:105" s="8" customFormat="1" ht="16.5" customHeight="1">
      <c r="A30" s="134"/>
      <c r="B30" s="135"/>
      <c r="C30" s="135"/>
      <c r="D30" s="135"/>
      <c r="E30" s="135"/>
      <c r="F30" s="135"/>
      <c r="G30" s="136"/>
      <c r="H30" s="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2"/>
      <c r="BD30" s="125" t="s">
        <v>171</v>
      </c>
      <c r="BE30" s="126"/>
      <c r="BF30" s="126"/>
      <c r="BG30" s="126"/>
      <c r="BH30" s="126"/>
      <c r="BI30" s="126"/>
      <c r="BJ30" s="126"/>
      <c r="BK30" s="126"/>
      <c r="BL30" s="126"/>
      <c r="BM30" s="126"/>
      <c r="BN30" s="127"/>
      <c r="BO30" s="128"/>
      <c r="BP30" s="129"/>
      <c r="BQ30" s="129"/>
      <c r="BR30" s="129"/>
      <c r="BS30" s="129"/>
      <c r="BT30" s="129"/>
      <c r="BU30" s="129"/>
      <c r="BV30" s="129"/>
      <c r="BW30" s="129"/>
      <c r="BX30" s="130"/>
      <c r="BY30" s="128">
        <v>0</v>
      </c>
      <c r="BZ30" s="129"/>
      <c r="CA30" s="129"/>
      <c r="CB30" s="129"/>
      <c r="CC30" s="129"/>
      <c r="CD30" s="129"/>
      <c r="CE30" s="129"/>
      <c r="CF30" s="129"/>
      <c r="CG30" s="129"/>
      <c r="CH30" s="130"/>
      <c r="CI30" s="119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1"/>
    </row>
    <row r="31" spans="1:105" s="8" customFormat="1" ht="16.5" customHeight="1">
      <c r="A31" s="137"/>
      <c r="B31" s="138"/>
      <c r="C31" s="138"/>
      <c r="D31" s="138"/>
      <c r="E31" s="138"/>
      <c r="F31" s="138"/>
      <c r="G31" s="139"/>
      <c r="H31" s="10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125" t="s">
        <v>65</v>
      </c>
      <c r="BE31" s="126"/>
      <c r="BF31" s="126"/>
      <c r="BG31" s="126"/>
      <c r="BH31" s="126"/>
      <c r="BI31" s="126"/>
      <c r="BJ31" s="126"/>
      <c r="BK31" s="126"/>
      <c r="BL31" s="126"/>
      <c r="BM31" s="126"/>
      <c r="BN31" s="127"/>
      <c r="BO31" s="128"/>
      <c r="BP31" s="129"/>
      <c r="BQ31" s="129"/>
      <c r="BR31" s="129"/>
      <c r="BS31" s="129"/>
      <c r="BT31" s="129"/>
      <c r="BU31" s="129"/>
      <c r="BV31" s="129"/>
      <c r="BW31" s="129"/>
      <c r="BX31" s="130"/>
      <c r="BY31" s="128">
        <v>0</v>
      </c>
      <c r="BZ31" s="129"/>
      <c r="CA31" s="129"/>
      <c r="CB31" s="129"/>
      <c r="CC31" s="129"/>
      <c r="CD31" s="129"/>
      <c r="CE31" s="129"/>
      <c r="CF31" s="129"/>
      <c r="CG31" s="129"/>
      <c r="CH31" s="130"/>
      <c r="CI31" s="119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1"/>
    </row>
    <row r="32" spans="1:105" s="8" customFormat="1" ht="16.5" customHeight="1">
      <c r="A32" s="131" t="s">
        <v>174</v>
      </c>
      <c r="B32" s="132"/>
      <c r="C32" s="132"/>
      <c r="D32" s="132"/>
      <c r="E32" s="132"/>
      <c r="F32" s="132"/>
      <c r="G32" s="133"/>
      <c r="H32" s="12"/>
      <c r="I32" s="109" t="s">
        <v>173</v>
      </c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10"/>
      <c r="BD32" s="125" t="s">
        <v>6</v>
      </c>
      <c r="BE32" s="126"/>
      <c r="BF32" s="126"/>
      <c r="BG32" s="126"/>
      <c r="BH32" s="126"/>
      <c r="BI32" s="126"/>
      <c r="BJ32" s="126"/>
      <c r="BK32" s="126"/>
      <c r="BL32" s="126"/>
      <c r="BM32" s="126"/>
      <c r="BN32" s="127"/>
      <c r="BO32" s="128"/>
      <c r="BP32" s="129"/>
      <c r="BQ32" s="129"/>
      <c r="BR32" s="129"/>
      <c r="BS32" s="129"/>
      <c r="BT32" s="129"/>
      <c r="BU32" s="129"/>
      <c r="BV32" s="129"/>
      <c r="BW32" s="129"/>
      <c r="BX32" s="130"/>
      <c r="BY32" s="128">
        <v>8.47458</v>
      </c>
      <c r="BZ32" s="129"/>
      <c r="CA32" s="129"/>
      <c r="CB32" s="129"/>
      <c r="CC32" s="129"/>
      <c r="CD32" s="129"/>
      <c r="CE32" s="129"/>
      <c r="CF32" s="129"/>
      <c r="CG32" s="129"/>
      <c r="CH32" s="130"/>
      <c r="CI32" s="119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1"/>
    </row>
    <row r="33" spans="1:105" s="8" customFormat="1" ht="16.5" customHeight="1">
      <c r="A33" s="134"/>
      <c r="B33" s="135"/>
      <c r="C33" s="135"/>
      <c r="D33" s="135"/>
      <c r="E33" s="135"/>
      <c r="F33" s="135"/>
      <c r="G33" s="136"/>
      <c r="H33" s="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2"/>
      <c r="BD33" s="125" t="s">
        <v>171</v>
      </c>
      <c r="BE33" s="126"/>
      <c r="BF33" s="126"/>
      <c r="BG33" s="126"/>
      <c r="BH33" s="126"/>
      <c r="BI33" s="126"/>
      <c r="BJ33" s="126"/>
      <c r="BK33" s="126"/>
      <c r="BL33" s="126"/>
      <c r="BM33" s="126"/>
      <c r="BN33" s="127"/>
      <c r="BO33" s="128"/>
      <c r="BP33" s="129"/>
      <c r="BQ33" s="129"/>
      <c r="BR33" s="129"/>
      <c r="BS33" s="129"/>
      <c r="BT33" s="129"/>
      <c r="BU33" s="129"/>
      <c r="BV33" s="129"/>
      <c r="BW33" s="129"/>
      <c r="BX33" s="130"/>
      <c r="BY33" s="128">
        <v>0.16</v>
      </c>
      <c r="BZ33" s="129"/>
      <c r="CA33" s="129"/>
      <c r="CB33" s="129"/>
      <c r="CC33" s="129"/>
      <c r="CD33" s="129"/>
      <c r="CE33" s="129"/>
      <c r="CF33" s="129"/>
      <c r="CG33" s="129"/>
      <c r="CH33" s="130"/>
      <c r="CI33" s="119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1"/>
    </row>
    <row r="34" spans="1:105" s="8" customFormat="1" ht="16.5" customHeight="1">
      <c r="A34" s="137"/>
      <c r="B34" s="138"/>
      <c r="C34" s="138"/>
      <c r="D34" s="138"/>
      <c r="E34" s="138"/>
      <c r="F34" s="138"/>
      <c r="G34" s="139"/>
      <c r="H34" s="10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4"/>
      <c r="BD34" s="125" t="s">
        <v>65</v>
      </c>
      <c r="BE34" s="126"/>
      <c r="BF34" s="126"/>
      <c r="BG34" s="126"/>
      <c r="BH34" s="126"/>
      <c r="BI34" s="126"/>
      <c r="BJ34" s="126"/>
      <c r="BK34" s="126"/>
      <c r="BL34" s="126"/>
      <c r="BM34" s="126"/>
      <c r="BN34" s="127"/>
      <c r="BO34" s="128"/>
      <c r="BP34" s="129"/>
      <c r="BQ34" s="129"/>
      <c r="BR34" s="129"/>
      <c r="BS34" s="129"/>
      <c r="BT34" s="129"/>
      <c r="BU34" s="129"/>
      <c r="BV34" s="129"/>
      <c r="BW34" s="129"/>
      <c r="BX34" s="130"/>
      <c r="BY34" s="128">
        <v>0.065</v>
      </c>
      <c r="BZ34" s="129"/>
      <c r="CA34" s="129"/>
      <c r="CB34" s="129"/>
      <c r="CC34" s="129"/>
      <c r="CD34" s="129"/>
      <c r="CE34" s="129"/>
      <c r="CF34" s="129"/>
      <c r="CG34" s="129"/>
      <c r="CH34" s="130"/>
      <c r="CI34" s="119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1"/>
    </row>
    <row r="35" spans="1:105" s="8" customFormat="1" ht="16.5" customHeight="1">
      <c r="A35" s="131" t="s">
        <v>61</v>
      </c>
      <c r="B35" s="132"/>
      <c r="C35" s="132"/>
      <c r="D35" s="132"/>
      <c r="E35" s="132"/>
      <c r="F35" s="132"/>
      <c r="G35" s="133"/>
      <c r="H35" s="12"/>
      <c r="I35" s="109" t="s">
        <v>172</v>
      </c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10"/>
      <c r="BD35" s="125" t="s">
        <v>6</v>
      </c>
      <c r="BE35" s="126"/>
      <c r="BF35" s="126"/>
      <c r="BG35" s="126"/>
      <c r="BH35" s="126"/>
      <c r="BI35" s="126"/>
      <c r="BJ35" s="126"/>
      <c r="BK35" s="126"/>
      <c r="BL35" s="126"/>
      <c r="BM35" s="126"/>
      <c r="BN35" s="127"/>
      <c r="BO35" s="128"/>
      <c r="BP35" s="129"/>
      <c r="BQ35" s="129"/>
      <c r="BR35" s="129"/>
      <c r="BS35" s="129"/>
      <c r="BT35" s="129"/>
      <c r="BU35" s="129"/>
      <c r="BV35" s="129"/>
      <c r="BW35" s="129"/>
      <c r="BX35" s="130"/>
      <c r="BY35" s="128">
        <v>0</v>
      </c>
      <c r="BZ35" s="129"/>
      <c r="CA35" s="129"/>
      <c r="CB35" s="129"/>
      <c r="CC35" s="129"/>
      <c r="CD35" s="129"/>
      <c r="CE35" s="129"/>
      <c r="CF35" s="129"/>
      <c r="CG35" s="129"/>
      <c r="CH35" s="130"/>
      <c r="CI35" s="119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1"/>
    </row>
    <row r="36" spans="1:105" s="8" customFormat="1" ht="16.5" customHeight="1">
      <c r="A36" s="134"/>
      <c r="B36" s="135"/>
      <c r="C36" s="135"/>
      <c r="D36" s="135"/>
      <c r="E36" s="135"/>
      <c r="F36" s="135"/>
      <c r="G36" s="136"/>
      <c r="H36" s="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2"/>
      <c r="BD36" s="125" t="s">
        <v>171</v>
      </c>
      <c r="BE36" s="126"/>
      <c r="BF36" s="126"/>
      <c r="BG36" s="126"/>
      <c r="BH36" s="126"/>
      <c r="BI36" s="126"/>
      <c r="BJ36" s="126"/>
      <c r="BK36" s="126"/>
      <c r="BL36" s="126"/>
      <c r="BM36" s="126"/>
      <c r="BN36" s="127"/>
      <c r="BO36" s="128"/>
      <c r="BP36" s="129"/>
      <c r="BQ36" s="129"/>
      <c r="BR36" s="129"/>
      <c r="BS36" s="129"/>
      <c r="BT36" s="129"/>
      <c r="BU36" s="129"/>
      <c r="BV36" s="129"/>
      <c r="BW36" s="129"/>
      <c r="BX36" s="130"/>
      <c r="BY36" s="128">
        <v>0</v>
      </c>
      <c r="BZ36" s="129"/>
      <c r="CA36" s="129"/>
      <c r="CB36" s="129"/>
      <c r="CC36" s="129"/>
      <c r="CD36" s="129"/>
      <c r="CE36" s="129"/>
      <c r="CF36" s="129"/>
      <c r="CG36" s="129"/>
      <c r="CH36" s="130"/>
      <c r="CI36" s="119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1"/>
    </row>
    <row r="37" spans="1:105" s="8" customFormat="1" ht="16.5" customHeight="1">
      <c r="A37" s="137"/>
      <c r="B37" s="138"/>
      <c r="C37" s="138"/>
      <c r="D37" s="138"/>
      <c r="E37" s="138"/>
      <c r="F37" s="138"/>
      <c r="G37" s="139"/>
      <c r="H37" s="10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4"/>
      <c r="BD37" s="125" t="s">
        <v>65</v>
      </c>
      <c r="BE37" s="126"/>
      <c r="BF37" s="126"/>
      <c r="BG37" s="126"/>
      <c r="BH37" s="126"/>
      <c r="BI37" s="126"/>
      <c r="BJ37" s="126"/>
      <c r="BK37" s="126"/>
      <c r="BL37" s="126"/>
      <c r="BM37" s="126"/>
      <c r="BN37" s="127"/>
      <c r="BO37" s="128"/>
      <c r="BP37" s="129"/>
      <c r="BQ37" s="129"/>
      <c r="BR37" s="129"/>
      <c r="BS37" s="129"/>
      <c r="BT37" s="129"/>
      <c r="BU37" s="129"/>
      <c r="BV37" s="129"/>
      <c r="BW37" s="129"/>
      <c r="BX37" s="130"/>
      <c r="BY37" s="128">
        <v>0</v>
      </c>
      <c r="BZ37" s="129"/>
      <c r="CA37" s="129"/>
      <c r="CB37" s="129"/>
      <c r="CC37" s="129"/>
      <c r="CD37" s="129"/>
      <c r="CE37" s="129"/>
      <c r="CF37" s="129"/>
      <c r="CG37" s="129"/>
      <c r="CH37" s="130"/>
      <c r="CI37" s="119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1"/>
    </row>
    <row r="38" spans="1:105" s="8" customFormat="1" ht="45" customHeight="1">
      <c r="A38" s="122" t="s">
        <v>63</v>
      </c>
      <c r="B38" s="123"/>
      <c r="C38" s="123"/>
      <c r="D38" s="123"/>
      <c r="E38" s="123"/>
      <c r="F38" s="123"/>
      <c r="G38" s="124"/>
      <c r="H38" s="9"/>
      <c r="I38" s="107" t="s">
        <v>170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8"/>
      <c r="BD38" s="125" t="s">
        <v>6</v>
      </c>
      <c r="BE38" s="126"/>
      <c r="BF38" s="126"/>
      <c r="BG38" s="126"/>
      <c r="BH38" s="126"/>
      <c r="BI38" s="126"/>
      <c r="BJ38" s="126"/>
      <c r="BK38" s="126"/>
      <c r="BL38" s="126"/>
      <c r="BM38" s="126"/>
      <c r="BN38" s="127"/>
      <c r="BO38" s="128"/>
      <c r="BP38" s="129"/>
      <c r="BQ38" s="129"/>
      <c r="BR38" s="129"/>
      <c r="BS38" s="129"/>
      <c r="BT38" s="129"/>
      <c r="BU38" s="129"/>
      <c r="BV38" s="129"/>
      <c r="BW38" s="129"/>
      <c r="BX38" s="130"/>
      <c r="BY38" s="128">
        <f>8.81349+7.34466</f>
        <v>16.15815</v>
      </c>
      <c r="BZ38" s="129"/>
      <c r="CA38" s="129"/>
      <c r="CB38" s="129"/>
      <c r="CC38" s="129"/>
      <c r="CD38" s="129"/>
      <c r="CE38" s="129"/>
      <c r="CF38" s="129"/>
      <c r="CG38" s="129"/>
      <c r="CH38" s="130"/>
      <c r="CI38" s="119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1"/>
    </row>
    <row r="40" s="1" customFormat="1" ht="12.75">
      <c r="A40" s="1" t="s">
        <v>18</v>
      </c>
    </row>
    <row r="41" s="1" customFormat="1" ht="12.75"/>
    <row r="42" spans="1:105" s="1" customFormat="1" ht="25.5" customHeight="1">
      <c r="A42" s="47" t="s">
        <v>169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</row>
    <row r="43" s="1" customFormat="1" ht="3" customHeight="1"/>
  </sheetData>
  <sheetProtection/>
  <mergeCells count="118"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33:BN33"/>
    <mergeCell ref="BD34:BN34"/>
    <mergeCell ref="BD29:BN29"/>
    <mergeCell ref="BD30:BN30"/>
    <mergeCell ref="BD31:BN31"/>
    <mergeCell ref="BD32:BN32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25:CH25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BY22:CH22"/>
    <mergeCell ref="BD23:BN23"/>
    <mergeCell ref="BO23:BX23"/>
    <mergeCell ref="BY23:CH23"/>
    <mergeCell ref="BD24:BN24"/>
    <mergeCell ref="BO24:BX24"/>
    <mergeCell ref="BY24:CH24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I38:BC38"/>
    <mergeCell ref="I19:BC21"/>
    <mergeCell ref="I32:BC34"/>
    <mergeCell ref="I35:BC37"/>
    <mergeCell ref="I22:BC22"/>
    <mergeCell ref="I23:BC25"/>
    <mergeCell ref="I26:BC28"/>
    <mergeCell ref="I29:BC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42"/>
  <sheetViews>
    <sheetView view="pageBreakPreview" zoomScaleSheetLayoutView="100" zoomScalePageLayoutView="0" workbookViewId="0" topLeftCell="A7">
      <selection activeCell="BY20" sqref="BY20:CH20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BL1" s="1" t="s">
        <v>196</v>
      </c>
    </row>
    <row r="2" s="1" customFormat="1" ht="12" customHeight="1">
      <c r="BL2" s="1" t="s">
        <v>31</v>
      </c>
    </row>
    <row r="3" s="1" customFormat="1" ht="12" customHeight="1">
      <c r="BL3" s="1" t="s">
        <v>32</v>
      </c>
    </row>
    <row r="5" spans="1:105" s="3" customFormat="1" ht="14.25" customHeight="1">
      <c r="A5" s="28" t="s">
        <v>195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</row>
    <row r="6" spans="1:105" s="3" customFormat="1" ht="14.25" customHeight="1">
      <c r="A6" s="116" t="s">
        <v>194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05" s="3" customFormat="1" ht="14.25" customHeight="1">
      <c r="A7" s="28" t="s">
        <v>193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:105" s="3" customFormat="1" ht="14.25" customHeight="1">
      <c r="A8" s="116" t="s">
        <v>192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</row>
    <row r="9" spans="1:105" s="3" customFormat="1" ht="14.25" customHeight="1">
      <c r="A9" s="116" t="s">
        <v>191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ht="21" customHeight="1"/>
    <row r="11" spans="3:4" ht="15">
      <c r="C11" s="4" t="s">
        <v>190</v>
      </c>
      <c r="D11" s="4"/>
    </row>
    <row r="12" spans="3:105" ht="15">
      <c r="C12" s="4" t="s">
        <v>189</v>
      </c>
      <c r="D12" s="4"/>
      <c r="Q12" s="115" t="s">
        <v>115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</row>
    <row r="13" spans="3:60" ht="15">
      <c r="C13" s="4" t="s">
        <v>33</v>
      </c>
      <c r="D13" s="4"/>
      <c r="J13" s="117" t="s">
        <v>116</v>
      </c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</row>
    <row r="14" spans="3:60" ht="15">
      <c r="C14" s="4" t="s">
        <v>34</v>
      </c>
      <c r="D14" s="4"/>
      <c r="J14" s="118" t="s">
        <v>117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</row>
    <row r="15" ht="7.5" customHeight="1"/>
    <row r="16" spans="1:105" s="8" customFormat="1" ht="16.5" customHeight="1">
      <c r="A16" s="86" t="s">
        <v>188</v>
      </c>
      <c r="B16" s="87"/>
      <c r="C16" s="87"/>
      <c r="D16" s="87"/>
      <c r="E16" s="87"/>
      <c r="F16" s="87"/>
      <c r="G16" s="88"/>
      <c r="H16" s="102" t="s">
        <v>0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8"/>
      <c r="BD16" s="102" t="s">
        <v>35</v>
      </c>
      <c r="BE16" s="87"/>
      <c r="BF16" s="87"/>
      <c r="BG16" s="87"/>
      <c r="BH16" s="87"/>
      <c r="BI16" s="87"/>
      <c r="BJ16" s="87"/>
      <c r="BK16" s="87"/>
      <c r="BL16" s="87"/>
      <c r="BM16" s="87"/>
      <c r="BN16" s="88"/>
      <c r="BO16" s="77" t="s">
        <v>1</v>
      </c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9"/>
      <c r="CI16" s="102" t="s">
        <v>187</v>
      </c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8"/>
    </row>
    <row r="17" spans="1:105" s="8" customFormat="1" ht="16.5" customHeight="1">
      <c r="A17" s="89"/>
      <c r="B17" s="90"/>
      <c r="C17" s="90"/>
      <c r="D17" s="90"/>
      <c r="E17" s="90"/>
      <c r="F17" s="90"/>
      <c r="G17" s="91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1"/>
      <c r="BD17" s="89"/>
      <c r="BE17" s="90"/>
      <c r="BF17" s="90"/>
      <c r="BG17" s="90"/>
      <c r="BH17" s="90"/>
      <c r="BI17" s="90"/>
      <c r="BJ17" s="90"/>
      <c r="BK17" s="90"/>
      <c r="BL17" s="90"/>
      <c r="BM17" s="90"/>
      <c r="BN17" s="91"/>
      <c r="BO17" s="77" t="s">
        <v>186</v>
      </c>
      <c r="BP17" s="78"/>
      <c r="BQ17" s="78"/>
      <c r="BR17" s="78"/>
      <c r="BS17" s="78"/>
      <c r="BT17" s="78"/>
      <c r="BU17" s="78"/>
      <c r="BV17" s="78"/>
      <c r="BW17" s="78"/>
      <c r="BX17" s="79"/>
      <c r="BY17" s="77" t="s">
        <v>185</v>
      </c>
      <c r="BZ17" s="78"/>
      <c r="CA17" s="78"/>
      <c r="CB17" s="78"/>
      <c r="CC17" s="78"/>
      <c r="CD17" s="78"/>
      <c r="CE17" s="78"/>
      <c r="CF17" s="78"/>
      <c r="CG17" s="78"/>
      <c r="CH17" s="79"/>
      <c r="CI17" s="89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1"/>
    </row>
    <row r="18" spans="1:105" s="8" customFormat="1" ht="45" customHeight="1">
      <c r="A18" s="122" t="s">
        <v>7</v>
      </c>
      <c r="B18" s="123"/>
      <c r="C18" s="123"/>
      <c r="D18" s="123"/>
      <c r="E18" s="123"/>
      <c r="F18" s="123"/>
      <c r="G18" s="124"/>
      <c r="H18" s="9"/>
      <c r="I18" s="107" t="s">
        <v>184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8"/>
      <c r="BD18" s="125" t="s">
        <v>6</v>
      </c>
      <c r="BE18" s="126"/>
      <c r="BF18" s="126"/>
      <c r="BG18" s="126"/>
      <c r="BH18" s="126"/>
      <c r="BI18" s="126"/>
      <c r="BJ18" s="126"/>
      <c r="BK18" s="126"/>
      <c r="BL18" s="126"/>
      <c r="BM18" s="126"/>
      <c r="BN18" s="127"/>
      <c r="BO18" s="128"/>
      <c r="BP18" s="129"/>
      <c r="BQ18" s="129"/>
      <c r="BR18" s="129"/>
      <c r="BS18" s="129"/>
      <c r="BT18" s="129"/>
      <c r="BU18" s="129"/>
      <c r="BV18" s="129"/>
      <c r="BW18" s="129"/>
      <c r="BX18" s="130"/>
      <c r="BY18" s="128">
        <f>'2015 год'!BY38:CH38</f>
        <v>16.15815</v>
      </c>
      <c r="BZ18" s="129"/>
      <c r="CA18" s="129"/>
      <c r="CB18" s="129"/>
      <c r="CC18" s="129"/>
      <c r="CD18" s="129"/>
      <c r="CE18" s="129"/>
      <c r="CF18" s="129"/>
      <c r="CG18" s="129"/>
      <c r="CH18" s="130"/>
      <c r="CI18" s="119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1"/>
    </row>
    <row r="19" spans="1:105" s="8" customFormat="1" ht="16.5" customHeight="1">
      <c r="A19" s="131" t="s">
        <v>29</v>
      </c>
      <c r="B19" s="132"/>
      <c r="C19" s="132"/>
      <c r="D19" s="132"/>
      <c r="E19" s="132"/>
      <c r="F19" s="132"/>
      <c r="G19" s="133"/>
      <c r="H19" s="12"/>
      <c r="I19" s="109" t="s">
        <v>183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10"/>
      <c r="BD19" s="125" t="s">
        <v>6</v>
      </c>
      <c r="BE19" s="126"/>
      <c r="BF19" s="126"/>
      <c r="BG19" s="126"/>
      <c r="BH19" s="126"/>
      <c r="BI19" s="126"/>
      <c r="BJ19" s="126"/>
      <c r="BK19" s="126"/>
      <c r="BL19" s="126"/>
      <c r="BM19" s="126"/>
      <c r="BN19" s="127"/>
      <c r="BO19" s="128"/>
      <c r="BP19" s="129"/>
      <c r="BQ19" s="129"/>
      <c r="BR19" s="129"/>
      <c r="BS19" s="129"/>
      <c r="BT19" s="129"/>
      <c r="BU19" s="129"/>
      <c r="BV19" s="129"/>
      <c r="BW19" s="129"/>
      <c r="BX19" s="130"/>
      <c r="BY19" s="128">
        <f>'2015 год'!BY19:CH19+'2015 год'!BY32:CH32</f>
        <v>18.64407</v>
      </c>
      <c r="BZ19" s="129"/>
      <c r="CA19" s="129"/>
      <c r="CB19" s="129"/>
      <c r="CC19" s="129"/>
      <c r="CD19" s="129"/>
      <c r="CE19" s="129"/>
      <c r="CF19" s="129"/>
      <c r="CG19" s="129"/>
      <c r="CH19" s="130"/>
      <c r="CI19" s="119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1"/>
    </row>
    <row r="20" spans="1:105" s="8" customFormat="1" ht="16.5" customHeight="1">
      <c r="A20" s="134"/>
      <c r="B20" s="135"/>
      <c r="C20" s="135"/>
      <c r="D20" s="135"/>
      <c r="E20" s="135"/>
      <c r="F20" s="135"/>
      <c r="G20" s="136"/>
      <c r="H20" s="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2"/>
      <c r="BD20" s="125" t="s">
        <v>171</v>
      </c>
      <c r="BE20" s="126"/>
      <c r="BF20" s="126"/>
      <c r="BG20" s="126"/>
      <c r="BH20" s="126"/>
      <c r="BI20" s="126"/>
      <c r="BJ20" s="126"/>
      <c r="BK20" s="126"/>
      <c r="BL20" s="126"/>
      <c r="BM20" s="126"/>
      <c r="BN20" s="127"/>
      <c r="BO20" s="128"/>
      <c r="BP20" s="129"/>
      <c r="BQ20" s="129"/>
      <c r="BR20" s="129"/>
      <c r="BS20" s="129"/>
      <c r="BT20" s="129"/>
      <c r="BU20" s="129"/>
      <c r="BV20" s="129"/>
      <c r="BW20" s="129"/>
      <c r="BX20" s="130"/>
      <c r="BY20" s="128">
        <f>'2015 год'!BY33:CH33</f>
        <v>0.16</v>
      </c>
      <c r="BZ20" s="129"/>
      <c r="CA20" s="129"/>
      <c r="CB20" s="129"/>
      <c r="CC20" s="129"/>
      <c r="CD20" s="129"/>
      <c r="CE20" s="129"/>
      <c r="CF20" s="129"/>
      <c r="CG20" s="129"/>
      <c r="CH20" s="130"/>
      <c r="CI20" s="119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1"/>
    </row>
    <row r="21" spans="1:105" s="8" customFormat="1" ht="16.5" customHeight="1">
      <c r="A21" s="137"/>
      <c r="B21" s="138"/>
      <c r="C21" s="138"/>
      <c r="D21" s="138"/>
      <c r="E21" s="138"/>
      <c r="F21" s="138"/>
      <c r="G21" s="139"/>
      <c r="H21" s="10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4"/>
      <c r="BD21" s="125" t="s">
        <v>65</v>
      </c>
      <c r="BE21" s="126"/>
      <c r="BF21" s="126"/>
      <c r="BG21" s="126"/>
      <c r="BH21" s="126"/>
      <c r="BI21" s="126"/>
      <c r="BJ21" s="126"/>
      <c r="BK21" s="126"/>
      <c r="BL21" s="126"/>
      <c r="BM21" s="126"/>
      <c r="BN21" s="127"/>
      <c r="BO21" s="128"/>
      <c r="BP21" s="129"/>
      <c r="BQ21" s="129"/>
      <c r="BR21" s="129"/>
      <c r="BS21" s="129"/>
      <c r="BT21" s="129"/>
      <c r="BU21" s="129"/>
      <c r="BV21" s="129"/>
      <c r="BW21" s="129"/>
      <c r="BX21" s="130"/>
      <c r="BY21" s="128">
        <f>'2015 год'!BY21:CH21+'2015 год'!BY34:CH34</f>
        <v>0.115</v>
      </c>
      <c r="BZ21" s="129"/>
      <c r="CA21" s="129"/>
      <c r="CB21" s="129"/>
      <c r="CC21" s="129"/>
      <c r="CD21" s="129"/>
      <c r="CE21" s="129"/>
      <c r="CF21" s="129"/>
      <c r="CG21" s="129"/>
      <c r="CH21" s="130"/>
      <c r="CI21" s="119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1"/>
    </row>
    <row r="22" spans="1:105" s="8" customFormat="1" ht="30" customHeight="1">
      <c r="A22" s="122" t="s">
        <v>182</v>
      </c>
      <c r="B22" s="123"/>
      <c r="C22" s="123"/>
      <c r="D22" s="123"/>
      <c r="E22" s="123"/>
      <c r="F22" s="123"/>
      <c r="G22" s="124"/>
      <c r="H22" s="9"/>
      <c r="I22" s="107" t="s">
        <v>181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8"/>
      <c r="BD22" s="125" t="s">
        <v>6</v>
      </c>
      <c r="BE22" s="126"/>
      <c r="BF22" s="126"/>
      <c r="BG22" s="126"/>
      <c r="BH22" s="126"/>
      <c r="BI22" s="126"/>
      <c r="BJ22" s="126"/>
      <c r="BK22" s="126"/>
      <c r="BL22" s="126"/>
      <c r="BM22" s="126"/>
      <c r="BN22" s="127"/>
      <c r="BO22" s="128"/>
      <c r="BP22" s="129"/>
      <c r="BQ22" s="129"/>
      <c r="BR22" s="129"/>
      <c r="BS22" s="129"/>
      <c r="BT22" s="129"/>
      <c r="BU22" s="129"/>
      <c r="BV22" s="129"/>
      <c r="BW22" s="129"/>
      <c r="BX22" s="130"/>
      <c r="BY22" s="128">
        <v>0</v>
      </c>
      <c r="BZ22" s="129"/>
      <c r="CA22" s="129"/>
      <c r="CB22" s="129"/>
      <c r="CC22" s="129"/>
      <c r="CD22" s="129"/>
      <c r="CE22" s="129"/>
      <c r="CF22" s="129"/>
      <c r="CG22" s="129"/>
      <c r="CH22" s="130"/>
      <c r="CI22" s="119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1"/>
    </row>
    <row r="23" spans="1:105" s="8" customFormat="1" ht="16.5" customHeight="1">
      <c r="A23" s="131" t="s">
        <v>180</v>
      </c>
      <c r="B23" s="132"/>
      <c r="C23" s="132"/>
      <c r="D23" s="132"/>
      <c r="E23" s="132"/>
      <c r="F23" s="132"/>
      <c r="G23" s="133"/>
      <c r="H23" s="12"/>
      <c r="I23" s="109" t="s">
        <v>179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10"/>
      <c r="BD23" s="125" t="s">
        <v>6</v>
      </c>
      <c r="BE23" s="126"/>
      <c r="BF23" s="126"/>
      <c r="BG23" s="126"/>
      <c r="BH23" s="126"/>
      <c r="BI23" s="126"/>
      <c r="BJ23" s="126"/>
      <c r="BK23" s="126"/>
      <c r="BL23" s="126"/>
      <c r="BM23" s="126"/>
      <c r="BN23" s="127"/>
      <c r="BO23" s="128"/>
      <c r="BP23" s="129"/>
      <c r="BQ23" s="129"/>
      <c r="BR23" s="129"/>
      <c r="BS23" s="129"/>
      <c r="BT23" s="129"/>
      <c r="BU23" s="129"/>
      <c r="BV23" s="129"/>
      <c r="BW23" s="129"/>
      <c r="BX23" s="130"/>
      <c r="BY23" s="128">
        <v>0</v>
      </c>
      <c r="BZ23" s="129"/>
      <c r="CA23" s="129"/>
      <c r="CB23" s="129"/>
      <c r="CC23" s="129"/>
      <c r="CD23" s="129"/>
      <c r="CE23" s="129"/>
      <c r="CF23" s="129"/>
      <c r="CG23" s="129"/>
      <c r="CH23" s="130"/>
      <c r="CI23" s="119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1"/>
    </row>
    <row r="24" spans="1:105" s="8" customFormat="1" ht="16.5" customHeight="1">
      <c r="A24" s="134"/>
      <c r="B24" s="135"/>
      <c r="C24" s="135"/>
      <c r="D24" s="135"/>
      <c r="E24" s="135"/>
      <c r="F24" s="135"/>
      <c r="G24" s="136"/>
      <c r="H24" s="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25" t="s">
        <v>171</v>
      </c>
      <c r="BE24" s="126"/>
      <c r="BF24" s="126"/>
      <c r="BG24" s="126"/>
      <c r="BH24" s="126"/>
      <c r="BI24" s="126"/>
      <c r="BJ24" s="126"/>
      <c r="BK24" s="126"/>
      <c r="BL24" s="126"/>
      <c r="BM24" s="126"/>
      <c r="BN24" s="127"/>
      <c r="BO24" s="128"/>
      <c r="BP24" s="129"/>
      <c r="BQ24" s="129"/>
      <c r="BR24" s="129"/>
      <c r="BS24" s="129"/>
      <c r="BT24" s="129"/>
      <c r="BU24" s="129"/>
      <c r="BV24" s="129"/>
      <c r="BW24" s="129"/>
      <c r="BX24" s="130"/>
      <c r="BY24" s="128">
        <v>0</v>
      </c>
      <c r="BZ24" s="129"/>
      <c r="CA24" s="129"/>
      <c r="CB24" s="129"/>
      <c r="CC24" s="129"/>
      <c r="CD24" s="129"/>
      <c r="CE24" s="129"/>
      <c r="CF24" s="129"/>
      <c r="CG24" s="129"/>
      <c r="CH24" s="130"/>
      <c r="CI24" s="119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1"/>
    </row>
    <row r="25" spans="1:105" s="8" customFormat="1" ht="16.5" customHeight="1">
      <c r="A25" s="137"/>
      <c r="B25" s="138"/>
      <c r="C25" s="138"/>
      <c r="D25" s="138"/>
      <c r="E25" s="138"/>
      <c r="F25" s="138"/>
      <c r="G25" s="139"/>
      <c r="H25" s="10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4"/>
      <c r="BD25" s="125" t="s">
        <v>65</v>
      </c>
      <c r="BE25" s="126"/>
      <c r="BF25" s="126"/>
      <c r="BG25" s="126"/>
      <c r="BH25" s="126"/>
      <c r="BI25" s="126"/>
      <c r="BJ25" s="126"/>
      <c r="BK25" s="126"/>
      <c r="BL25" s="126"/>
      <c r="BM25" s="126"/>
      <c r="BN25" s="127"/>
      <c r="BO25" s="128"/>
      <c r="BP25" s="129"/>
      <c r="BQ25" s="129"/>
      <c r="BR25" s="129"/>
      <c r="BS25" s="129"/>
      <c r="BT25" s="129"/>
      <c r="BU25" s="129"/>
      <c r="BV25" s="129"/>
      <c r="BW25" s="129"/>
      <c r="BX25" s="130"/>
      <c r="BY25" s="128">
        <v>0</v>
      </c>
      <c r="BZ25" s="129"/>
      <c r="CA25" s="129"/>
      <c r="CB25" s="129"/>
      <c r="CC25" s="129"/>
      <c r="CD25" s="129"/>
      <c r="CE25" s="129"/>
      <c r="CF25" s="129"/>
      <c r="CG25" s="129"/>
      <c r="CH25" s="130"/>
      <c r="CI25" s="119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1"/>
    </row>
    <row r="26" spans="1:105" s="8" customFormat="1" ht="16.5" customHeight="1">
      <c r="A26" s="131" t="s">
        <v>178</v>
      </c>
      <c r="B26" s="132"/>
      <c r="C26" s="132"/>
      <c r="D26" s="132"/>
      <c r="E26" s="132"/>
      <c r="F26" s="132"/>
      <c r="G26" s="133"/>
      <c r="H26" s="12"/>
      <c r="I26" s="109" t="s">
        <v>177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0"/>
      <c r="BD26" s="125" t="s">
        <v>6</v>
      </c>
      <c r="BE26" s="126"/>
      <c r="BF26" s="126"/>
      <c r="BG26" s="126"/>
      <c r="BH26" s="126"/>
      <c r="BI26" s="126"/>
      <c r="BJ26" s="126"/>
      <c r="BK26" s="126"/>
      <c r="BL26" s="126"/>
      <c r="BM26" s="126"/>
      <c r="BN26" s="127"/>
      <c r="BO26" s="128"/>
      <c r="BP26" s="129"/>
      <c r="BQ26" s="129"/>
      <c r="BR26" s="129"/>
      <c r="BS26" s="129"/>
      <c r="BT26" s="129"/>
      <c r="BU26" s="129"/>
      <c r="BV26" s="129"/>
      <c r="BW26" s="129"/>
      <c r="BX26" s="130"/>
      <c r="BY26" s="128">
        <v>0</v>
      </c>
      <c r="BZ26" s="129"/>
      <c r="CA26" s="129"/>
      <c r="CB26" s="129"/>
      <c r="CC26" s="129"/>
      <c r="CD26" s="129"/>
      <c r="CE26" s="129"/>
      <c r="CF26" s="129"/>
      <c r="CG26" s="129"/>
      <c r="CH26" s="130"/>
      <c r="CI26" s="119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1"/>
    </row>
    <row r="27" spans="1:105" s="8" customFormat="1" ht="16.5" customHeight="1">
      <c r="A27" s="134"/>
      <c r="B27" s="135"/>
      <c r="C27" s="135"/>
      <c r="D27" s="135"/>
      <c r="E27" s="135"/>
      <c r="F27" s="135"/>
      <c r="G27" s="136"/>
      <c r="H27" s="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2"/>
      <c r="BD27" s="125" t="s">
        <v>171</v>
      </c>
      <c r="BE27" s="126"/>
      <c r="BF27" s="126"/>
      <c r="BG27" s="126"/>
      <c r="BH27" s="126"/>
      <c r="BI27" s="126"/>
      <c r="BJ27" s="126"/>
      <c r="BK27" s="126"/>
      <c r="BL27" s="126"/>
      <c r="BM27" s="126"/>
      <c r="BN27" s="127"/>
      <c r="BO27" s="128"/>
      <c r="BP27" s="129"/>
      <c r="BQ27" s="129"/>
      <c r="BR27" s="129"/>
      <c r="BS27" s="129"/>
      <c r="BT27" s="129"/>
      <c r="BU27" s="129"/>
      <c r="BV27" s="129"/>
      <c r="BW27" s="129"/>
      <c r="BX27" s="130"/>
      <c r="BY27" s="128">
        <v>0</v>
      </c>
      <c r="BZ27" s="129"/>
      <c r="CA27" s="129"/>
      <c r="CB27" s="129"/>
      <c r="CC27" s="129"/>
      <c r="CD27" s="129"/>
      <c r="CE27" s="129"/>
      <c r="CF27" s="129"/>
      <c r="CG27" s="129"/>
      <c r="CH27" s="130"/>
      <c r="CI27" s="119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1"/>
    </row>
    <row r="28" spans="1:105" s="8" customFormat="1" ht="16.5" customHeight="1">
      <c r="A28" s="137"/>
      <c r="B28" s="138"/>
      <c r="C28" s="138"/>
      <c r="D28" s="138"/>
      <c r="E28" s="138"/>
      <c r="F28" s="138"/>
      <c r="G28" s="139"/>
      <c r="H28" s="10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4"/>
      <c r="BD28" s="125" t="s">
        <v>65</v>
      </c>
      <c r="BE28" s="126"/>
      <c r="BF28" s="126"/>
      <c r="BG28" s="126"/>
      <c r="BH28" s="126"/>
      <c r="BI28" s="126"/>
      <c r="BJ28" s="126"/>
      <c r="BK28" s="126"/>
      <c r="BL28" s="126"/>
      <c r="BM28" s="126"/>
      <c r="BN28" s="127"/>
      <c r="BO28" s="128"/>
      <c r="BP28" s="129"/>
      <c r="BQ28" s="129"/>
      <c r="BR28" s="129"/>
      <c r="BS28" s="129"/>
      <c r="BT28" s="129"/>
      <c r="BU28" s="129"/>
      <c r="BV28" s="129"/>
      <c r="BW28" s="129"/>
      <c r="BX28" s="130"/>
      <c r="BY28" s="128">
        <v>0</v>
      </c>
      <c r="BZ28" s="129"/>
      <c r="CA28" s="129"/>
      <c r="CB28" s="129"/>
      <c r="CC28" s="129"/>
      <c r="CD28" s="129"/>
      <c r="CE28" s="129"/>
      <c r="CF28" s="129"/>
      <c r="CG28" s="129"/>
      <c r="CH28" s="130"/>
      <c r="CI28" s="119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1"/>
    </row>
    <row r="29" spans="1:105" s="8" customFormat="1" ht="16.5" customHeight="1">
      <c r="A29" s="131" t="s">
        <v>176</v>
      </c>
      <c r="B29" s="132"/>
      <c r="C29" s="132"/>
      <c r="D29" s="132"/>
      <c r="E29" s="132"/>
      <c r="F29" s="132"/>
      <c r="G29" s="133"/>
      <c r="H29" s="12"/>
      <c r="I29" s="109" t="s">
        <v>175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10"/>
      <c r="BD29" s="125" t="s">
        <v>6</v>
      </c>
      <c r="BE29" s="126"/>
      <c r="BF29" s="126"/>
      <c r="BG29" s="126"/>
      <c r="BH29" s="126"/>
      <c r="BI29" s="126"/>
      <c r="BJ29" s="126"/>
      <c r="BK29" s="126"/>
      <c r="BL29" s="126"/>
      <c r="BM29" s="126"/>
      <c r="BN29" s="127"/>
      <c r="BO29" s="128"/>
      <c r="BP29" s="129"/>
      <c r="BQ29" s="129"/>
      <c r="BR29" s="129"/>
      <c r="BS29" s="129"/>
      <c r="BT29" s="129"/>
      <c r="BU29" s="129"/>
      <c r="BV29" s="129"/>
      <c r="BW29" s="129"/>
      <c r="BX29" s="130"/>
      <c r="BY29" s="128">
        <v>0</v>
      </c>
      <c r="BZ29" s="129"/>
      <c r="CA29" s="129"/>
      <c r="CB29" s="129"/>
      <c r="CC29" s="129"/>
      <c r="CD29" s="129"/>
      <c r="CE29" s="129"/>
      <c r="CF29" s="129"/>
      <c r="CG29" s="129"/>
      <c r="CH29" s="130"/>
      <c r="CI29" s="119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1"/>
    </row>
    <row r="30" spans="1:105" s="8" customFormat="1" ht="16.5" customHeight="1">
      <c r="A30" s="134"/>
      <c r="B30" s="135"/>
      <c r="C30" s="135"/>
      <c r="D30" s="135"/>
      <c r="E30" s="135"/>
      <c r="F30" s="135"/>
      <c r="G30" s="136"/>
      <c r="H30" s="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2"/>
      <c r="BD30" s="125" t="s">
        <v>171</v>
      </c>
      <c r="BE30" s="126"/>
      <c r="BF30" s="126"/>
      <c r="BG30" s="126"/>
      <c r="BH30" s="126"/>
      <c r="BI30" s="126"/>
      <c r="BJ30" s="126"/>
      <c r="BK30" s="126"/>
      <c r="BL30" s="126"/>
      <c r="BM30" s="126"/>
      <c r="BN30" s="127"/>
      <c r="BO30" s="128"/>
      <c r="BP30" s="129"/>
      <c r="BQ30" s="129"/>
      <c r="BR30" s="129"/>
      <c r="BS30" s="129"/>
      <c r="BT30" s="129"/>
      <c r="BU30" s="129"/>
      <c r="BV30" s="129"/>
      <c r="BW30" s="129"/>
      <c r="BX30" s="130"/>
      <c r="BY30" s="128">
        <v>0</v>
      </c>
      <c r="BZ30" s="129"/>
      <c r="CA30" s="129"/>
      <c r="CB30" s="129"/>
      <c r="CC30" s="129"/>
      <c r="CD30" s="129"/>
      <c r="CE30" s="129"/>
      <c r="CF30" s="129"/>
      <c r="CG30" s="129"/>
      <c r="CH30" s="130"/>
      <c r="CI30" s="119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1"/>
    </row>
    <row r="31" spans="1:105" s="8" customFormat="1" ht="16.5" customHeight="1">
      <c r="A31" s="137"/>
      <c r="B31" s="138"/>
      <c r="C31" s="138"/>
      <c r="D31" s="138"/>
      <c r="E31" s="138"/>
      <c r="F31" s="138"/>
      <c r="G31" s="139"/>
      <c r="H31" s="10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125" t="s">
        <v>65</v>
      </c>
      <c r="BE31" s="126"/>
      <c r="BF31" s="126"/>
      <c r="BG31" s="126"/>
      <c r="BH31" s="126"/>
      <c r="BI31" s="126"/>
      <c r="BJ31" s="126"/>
      <c r="BK31" s="126"/>
      <c r="BL31" s="126"/>
      <c r="BM31" s="126"/>
      <c r="BN31" s="127"/>
      <c r="BO31" s="128"/>
      <c r="BP31" s="129"/>
      <c r="BQ31" s="129"/>
      <c r="BR31" s="129"/>
      <c r="BS31" s="129"/>
      <c r="BT31" s="129"/>
      <c r="BU31" s="129"/>
      <c r="BV31" s="129"/>
      <c r="BW31" s="129"/>
      <c r="BX31" s="130"/>
      <c r="BY31" s="128">
        <v>0</v>
      </c>
      <c r="BZ31" s="129"/>
      <c r="CA31" s="129"/>
      <c r="CB31" s="129"/>
      <c r="CC31" s="129"/>
      <c r="CD31" s="129"/>
      <c r="CE31" s="129"/>
      <c r="CF31" s="129"/>
      <c r="CG31" s="129"/>
      <c r="CH31" s="130"/>
      <c r="CI31" s="119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1"/>
    </row>
    <row r="32" spans="1:105" s="8" customFormat="1" ht="16.5" customHeight="1">
      <c r="A32" s="131" t="s">
        <v>174</v>
      </c>
      <c r="B32" s="132"/>
      <c r="C32" s="132"/>
      <c r="D32" s="132"/>
      <c r="E32" s="132"/>
      <c r="F32" s="132"/>
      <c r="G32" s="133"/>
      <c r="H32" s="12"/>
      <c r="I32" s="109" t="s">
        <v>173</v>
      </c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10"/>
      <c r="BD32" s="125" t="s">
        <v>6</v>
      </c>
      <c r="BE32" s="126"/>
      <c r="BF32" s="126"/>
      <c r="BG32" s="126"/>
      <c r="BH32" s="126"/>
      <c r="BI32" s="126"/>
      <c r="BJ32" s="126"/>
      <c r="BK32" s="126"/>
      <c r="BL32" s="126"/>
      <c r="BM32" s="126"/>
      <c r="BN32" s="127"/>
      <c r="BO32" s="128"/>
      <c r="BP32" s="129"/>
      <c r="BQ32" s="129"/>
      <c r="BR32" s="129"/>
      <c r="BS32" s="129"/>
      <c r="BT32" s="129"/>
      <c r="BU32" s="129"/>
      <c r="BV32" s="129"/>
      <c r="BW32" s="129"/>
      <c r="BX32" s="130"/>
      <c r="BY32" s="128">
        <v>0</v>
      </c>
      <c r="BZ32" s="129"/>
      <c r="CA32" s="129"/>
      <c r="CB32" s="129"/>
      <c r="CC32" s="129"/>
      <c r="CD32" s="129"/>
      <c r="CE32" s="129"/>
      <c r="CF32" s="129"/>
      <c r="CG32" s="129"/>
      <c r="CH32" s="130"/>
      <c r="CI32" s="119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1"/>
    </row>
    <row r="33" spans="1:105" s="8" customFormat="1" ht="16.5" customHeight="1">
      <c r="A33" s="134"/>
      <c r="B33" s="135"/>
      <c r="C33" s="135"/>
      <c r="D33" s="135"/>
      <c r="E33" s="135"/>
      <c r="F33" s="135"/>
      <c r="G33" s="136"/>
      <c r="H33" s="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2"/>
      <c r="BD33" s="125" t="s">
        <v>171</v>
      </c>
      <c r="BE33" s="126"/>
      <c r="BF33" s="126"/>
      <c r="BG33" s="126"/>
      <c r="BH33" s="126"/>
      <c r="BI33" s="126"/>
      <c r="BJ33" s="126"/>
      <c r="BK33" s="126"/>
      <c r="BL33" s="126"/>
      <c r="BM33" s="126"/>
      <c r="BN33" s="127"/>
      <c r="BO33" s="128"/>
      <c r="BP33" s="129"/>
      <c r="BQ33" s="129"/>
      <c r="BR33" s="129"/>
      <c r="BS33" s="129"/>
      <c r="BT33" s="129"/>
      <c r="BU33" s="129"/>
      <c r="BV33" s="129"/>
      <c r="BW33" s="129"/>
      <c r="BX33" s="130"/>
      <c r="BY33" s="128">
        <v>0</v>
      </c>
      <c r="BZ33" s="129"/>
      <c r="CA33" s="129"/>
      <c r="CB33" s="129"/>
      <c r="CC33" s="129"/>
      <c r="CD33" s="129"/>
      <c r="CE33" s="129"/>
      <c r="CF33" s="129"/>
      <c r="CG33" s="129"/>
      <c r="CH33" s="130"/>
      <c r="CI33" s="119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1"/>
    </row>
    <row r="34" spans="1:105" s="8" customFormat="1" ht="16.5" customHeight="1">
      <c r="A34" s="137"/>
      <c r="B34" s="138"/>
      <c r="C34" s="138"/>
      <c r="D34" s="138"/>
      <c r="E34" s="138"/>
      <c r="F34" s="138"/>
      <c r="G34" s="139"/>
      <c r="H34" s="10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4"/>
      <c r="BD34" s="125" t="s">
        <v>65</v>
      </c>
      <c r="BE34" s="126"/>
      <c r="BF34" s="126"/>
      <c r="BG34" s="126"/>
      <c r="BH34" s="126"/>
      <c r="BI34" s="126"/>
      <c r="BJ34" s="126"/>
      <c r="BK34" s="126"/>
      <c r="BL34" s="126"/>
      <c r="BM34" s="126"/>
      <c r="BN34" s="127"/>
      <c r="BO34" s="128"/>
      <c r="BP34" s="129"/>
      <c r="BQ34" s="129"/>
      <c r="BR34" s="129"/>
      <c r="BS34" s="129"/>
      <c r="BT34" s="129"/>
      <c r="BU34" s="129"/>
      <c r="BV34" s="129"/>
      <c r="BW34" s="129"/>
      <c r="BX34" s="130"/>
      <c r="BY34" s="128">
        <v>0</v>
      </c>
      <c r="BZ34" s="129"/>
      <c r="CA34" s="129"/>
      <c r="CB34" s="129"/>
      <c r="CC34" s="129"/>
      <c r="CD34" s="129"/>
      <c r="CE34" s="129"/>
      <c r="CF34" s="129"/>
      <c r="CG34" s="129"/>
      <c r="CH34" s="130"/>
      <c r="CI34" s="119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1"/>
    </row>
    <row r="35" spans="1:105" s="8" customFormat="1" ht="16.5" customHeight="1">
      <c r="A35" s="131" t="s">
        <v>61</v>
      </c>
      <c r="B35" s="132"/>
      <c r="C35" s="132"/>
      <c r="D35" s="132"/>
      <c r="E35" s="132"/>
      <c r="F35" s="132"/>
      <c r="G35" s="133"/>
      <c r="H35" s="12"/>
      <c r="I35" s="109" t="s">
        <v>172</v>
      </c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10"/>
      <c r="BD35" s="125" t="s">
        <v>6</v>
      </c>
      <c r="BE35" s="126"/>
      <c r="BF35" s="126"/>
      <c r="BG35" s="126"/>
      <c r="BH35" s="126"/>
      <c r="BI35" s="126"/>
      <c r="BJ35" s="126"/>
      <c r="BK35" s="126"/>
      <c r="BL35" s="126"/>
      <c r="BM35" s="126"/>
      <c r="BN35" s="127"/>
      <c r="BO35" s="128"/>
      <c r="BP35" s="129"/>
      <c r="BQ35" s="129"/>
      <c r="BR35" s="129"/>
      <c r="BS35" s="129"/>
      <c r="BT35" s="129"/>
      <c r="BU35" s="129"/>
      <c r="BV35" s="129"/>
      <c r="BW35" s="129"/>
      <c r="BX35" s="130"/>
      <c r="BY35" s="128">
        <v>0</v>
      </c>
      <c r="BZ35" s="129"/>
      <c r="CA35" s="129"/>
      <c r="CB35" s="129"/>
      <c r="CC35" s="129"/>
      <c r="CD35" s="129"/>
      <c r="CE35" s="129"/>
      <c r="CF35" s="129"/>
      <c r="CG35" s="129"/>
      <c r="CH35" s="130"/>
      <c r="CI35" s="119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1"/>
    </row>
    <row r="36" spans="1:105" s="8" customFormat="1" ht="16.5" customHeight="1">
      <c r="A36" s="134"/>
      <c r="B36" s="135"/>
      <c r="C36" s="135"/>
      <c r="D36" s="135"/>
      <c r="E36" s="135"/>
      <c r="F36" s="135"/>
      <c r="G36" s="136"/>
      <c r="H36" s="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2"/>
      <c r="BD36" s="125" t="s">
        <v>171</v>
      </c>
      <c r="BE36" s="126"/>
      <c r="BF36" s="126"/>
      <c r="BG36" s="126"/>
      <c r="BH36" s="126"/>
      <c r="BI36" s="126"/>
      <c r="BJ36" s="126"/>
      <c r="BK36" s="126"/>
      <c r="BL36" s="126"/>
      <c r="BM36" s="126"/>
      <c r="BN36" s="127"/>
      <c r="BO36" s="128"/>
      <c r="BP36" s="129"/>
      <c r="BQ36" s="129"/>
      <c r="BR36" s="129"/>
      <c r="BS36" s="129"/>
      <c r="BT36" s="129"/>
      <c r="BU36" s="129"/>
      <c r="BV36" s="129"/>
      <c r="BW36" s="129"/>
      <c r="BX36" s="130"/>
      <c r="BY36" s="128">
        <v>0</v>
      </c>
      <c r="BZ36" s="129"/>
      <c r="CA36" s="129"/>
      <c r="CB36" s="129"/>
      <c r="CC36" s="129"/>
      <c r="CD36" s="129"/>
      <c r="CE36" s="129"/>
      <c r="CF36" s="129"/>
      <c r="CG36" s="129"/>
      <c r="CH36" s="130"/>
      <c r="CI36" s="119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1"/>
    </row>
    <row r="37" spans="1:105" s="8" customFormat="1" ht="16.5" customHeight="1">
      <c r="A37" s="137"/>
      <c r="B37" s="138"/>
      <c r="C37" s="138"/>
      <c r="D37" s="138"/>
      <c r="E37" s="138"/>
      <c r="F37" s="138"/>
      <c r="G37" s="139"/>
      <c r="H37" s="10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4"/>
      <c r="BD37" s="125" t="s">
        <v>65</v>
      </c>
      <c r="BE37" s="126"/>
      <c r="BF37" s="126"/>
      <c r="BG37" s="126"/>
      <c r="BH37" s="126"/>
      <c r="BI37" s="126"/>
      <c r="BJ37" s="126"/>
      <c r="BK37" s="126"/>
      <c r="BL37" s="126"/>
      <c r="BM37" s="126"/>
      <c r="BN37" s="127"/>
      <c r="BO37" s="128"/>
      <c r="BP37" s="129"/>
      <c r="BQ37" s="129"/>
      <c r="BR37" s="129"/>
      <c r="BS37" s="129"/>
      <c r="BT37" s="129"/>
      <c r="BU37" s="129"/>
      <c r="BV37" s="129"/>
      <c r="BW37" s="129"/>
      <c r="BX37" s="130"/>
      <c r="BY37" s="128">
        <v>0</v>
      </c>
      <c r="BZ37" s="129"/>
      <c r="CA37" s="129"/>
      <c r="CB37" s="129"/>
      <c r="CC37" s="129"/>
      <c r="CD37" s="129"/>
      <c r="CE37" s="129"/>
      <c r="CF37" s="129"/>
      <c r="CG37" s="129"/>
      <c r="CH37" s="130"/>
      <c r="CI37" s="119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1"/>
    </row>
    <row r="38" spans="1:105" s="8" customFormat="1" ht="45" customHeight="1">
      <c r="A38" s="122" t="s">
        <v>63</v>
      </c>
      <c r="B38" s="123"/>
      <c r="C38" s="123"/>
      <c r="D38" s="123"/>
      <c r="E38" s="123"/>
      <c r="F38" s="123"/>
      <c r="G38" s="124"/>
      <c r="H38" s="9"/>
      <c r="I38" s="107" t="s">
        <v>170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8"/>
      <c r="BD38" s="125" t="s">
        <v>6</v>
      </c>
      <c r="BE38" s="126"/>
      <c r="BF38" s="126"/>
      <c r="BG38" s="126"/>
      <c r="BH38" s="126"/>
      <c r="BI38" s="126"/>
      <c r="BJ38" s="126"/>
      <c r="BK38" s="126"/>
      <c r="BL38" s="126"/>
      <c r="BM38" s="126"/>
      <c r="BN38" s="127"/>
      <c r="BO38" s="128"/>
      <c r="BP38" s="129"/>
      <c r="BQ38" s="129"/>
      <c r="BR38" s="129"/>
      <c r="BS38" s="129"/>
      <c r="BT38" s="129"/>
      <c r="BU38" s="129"/>
      <c r="BV38" s="129"/>
      <c r="BW38" s="129"/>
      <c r="BX38" s="130"/>
      <c r="BY38" s="128">
        <f>7.79649+6.49722</f>
        <v>14.29371</v>
      </c>
      <c r="BZ38" s="129"/>
      <c r="CA38" s="129"/>
      <c r="CB38" s="129"/>
      <c r="CC38" s="129"/>
      <c r="CD38" s="129"/>
      <c r="CE38" s="129"/>
      <c r="CF38" s="129"/>
      <c r="CG38" s="129"/>
      <c r="CH38" s="130"/>
      <c r="CI38" s="119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1"/>
    </row>
    <row r="40" s="1" customFormat="1" ht="12.75">
      <c r="A40" s="1" t="s">
        <v>18</v>
      </c>
    </row>
    <row r="41" s="1" customFormat="1" ht="12.75"/>
    <row r="42" spans="1:105" s="1" customFormat="1" ht="25.5" customHeight="1">
      <c r="A42" s="47" t="s">
        <v>169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</row>
    <row r="43" s="1" customFormat="1" ht="3" customHeight="1"/>
  </sheetData>
  <sheetProtection/>
  <mergeCells count="118">
    <mergeCell ref="A5:DA5"/>
    <mergeCell ref="A6:DA6"/>
    <mergeCell ref="A7:DA7"/>
    <mergeCell ref="A8:DA8"/>
    <mergeCell ref="A9:DA9"/>
    <mergeCell ref="Q12:DA12"/>
    <mergeCell ref="J13:BH13"/>
    <mergeCell ref="J14:BH14"/>
    <mergeCell ref="A16:G17"/>
    <mergeCell ref="H16:BC17"/>
    <mergeCell ref="BD16:BN17"/>
    <mergeCell ref="BO16:CH16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I32" sqref="I32:BC34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BL1" s="1" t="s">
        <v>196</v>
      </c>
    </row>
    <row r="2" s="1" customFormat="1" ht="12" customHeight="1">
      <c r="BL2" s="1" t="s">
        <v>31</v>
      </c>
    </row>
    <row r="3" s="1" customFormat="1" ht="12" customHeight="1">
      <c r="BL3" s="1" t="s">
        <v>32</v>
      </c>
    </row>
    <row r="5" spans="1:105" s="3" customFormat="1" ht="14.25" customHeight="1">
      <c r="A5" s="28" t="s">
        <v>195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</row>
    <row r="6" spans="1:105" s="3" customFormat="1" ht="14.25" customHeight="1">
      <c r="A6" s="116" t="s">
        <v>194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:105" s="3" customFormat="1" ht="14.25" customHeight="1">
      <c r="A7" s="28" t="s">
        <v>193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</row>
    <row r="8" spans="1:105" s="3" customFormat="1" ht="14.25" customHeight="1">
      <c r="A8" s="116" t="s">
        <v>192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</row>
    <row r="9" spans="1:105" s="3" customFormat="1" ht="14.25" customHeight="1">
      <c r="A9" s="116" t="s">
        <v>191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ht="21" customHeight="1"/>
    <row r="11" spans="3:4" ht="15">
      <c r="C11" s="4" t="s">
        <v>190</v>
      </c>
      <c r="D11" s="4"/>
    </row>
    <row r="12" spans="3:105" ht="15">
      <c r="C12" s="4" t="s">
        <v>189</v>
      </c>
      <c r="D12" s="4"/>
      <c r="Q12" s="115" t="s">
        <v>115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</row>
    <row r="13" spans="3:60" ht="15">
      <c r="C13" s="4" t="s">
        <v>33</v>
      </c>
      <c r="D13" s="4"/>
      <c r="J13" s="117" t="s">
        <v>116</v>
      </c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</row>
    <row r="14" spans="3:60" ht="15">
      <c r="C14" s="4" t="s">
        <v>34</v>
      </c>
      <c r="D14" s="4"/>
      <c r="J14" s="118" t="s">
        <v>117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</row>
    <row r="15" ht="7.5" customHeight="1"/>
    <row r="16" spans="1:105" s="8" customFormat="1" ht="16.5" customHeight="1">
      <c r="A16" s="86" t="s">
        <v>188</v>
      </c>
      <c r="B16" s="87"/>
      <c r="C16" s="87"/>
      <c r="D16" s="87"/>
      <c r="E16" s="87"/>
      <c r="F16" s="87"/>
      <c r="G16" s="88"/>
      <c r="H16" s="102" t="s">
        <v>0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8"/>
      <c r="BD16" s="102" t="s">
        <v>35</v>
      </c>
      <c r="BE16" s="87"/>
      <c r="BF16" s="87"/>
      <c r="BG16" s="87"/>
      <c r="BH16" s="87"/>
      <c r="BI16" s="87"/>
      <c r="BJ16" s="87"/>
      <c r="BK16" s="87"/>
      <c r="BL16" s="87"/>
      <c r="BM16" s="87"/>
      <c r="BN16" s="88"/>
      <c r="BO16" s="77" t="s">
        <v>1</v>
      </c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9"/>
      <c r="CI16" s="102" t="s">
        <v>187</v>
      </c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8"/>
    </row>
    <row r="17" spans="1:105" s="8" customFormat="1" ht="16.5" customHeight="1">
      <c r="A17" s="89"/>
      <c r="B17" s="90"/>
      <c r="C17" s="90"/>
      <c r="D17" s="90"/>
      <c r="E17" s="90"/>
      <c r="F17" s="90"/>
      <c r="G17" s="91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1"/>
      <c r="BD17" s="89"/>
      <c r="BE17" s="90"/>
      <c r="BF17" s="90"/>
      <c r="BG17" s="90"/>
      <c r="BH17" s="90"/>
      <c r="BI17" s="90"/>
      <c r="BJ17" s="90"/>
      <c r="BK17" s="90"/>
      <c r="BL17" s="90"/>
      <c r="BM17" s="90"/>
      <c r="BN17" s="91"/>
      <c r="BO17" s="77" t="s">
        <v>186</v>
      </c>
      <c r="BP17" s="78"/>
      <c r="BQ17" s="78"/>
      <c r="BR17" s="78"/>
      <c r="BS17" s="78"/>
      <c r="BT17" s="78"/>
      <c r="BU17" s="78"/>
      <c r="BV17" s="78"/>
      <c r="BW17" s="78"/>
      <c r="BX17" s="79"/>
      <c r="BY17" s="77" t="s">
        <v>185</v>
      </c>
      <c r="BZ17" s="78"/>
      <c r="CA17" s="78"/>
      <c r="CB17" s="78"/>
      <c r="CC17" s="78"/>
      <c r="CD17" s="78"/>
      <c r="CE17" s="78"/>
      <c r="CF17" s="78"/>
      <c r="CG17" s="78"/>
      <c r="CH17" s="79"/>
      <c r="CI17" s="89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1"/>
    </row>
    <row r="18" spans="1:105" s="8" customFormat="1" ht="45" customHeight="1">
      <c r="A18" s="122" t="s">
        <v>7</v>
      </c>
      <c r="B18" s="123"/>
      <c r="C18" s="123"/>
      <c r="D18" s="123"/>
      <c r="E18" s="123"/>
      <c r="F18" s="123"/>
      <c r="G18" s="124"/>
      <c r="H18" s="9"/>
      <c r="I18" s="107" t="s">
        <v>184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8"/>
      <c r="BD18" s="125" t="s">
        <v>6</v>
      </c>
      <c r="BE18" s="126"/>
      <c r="BF18" s="126"/>
      <c r="BG18" s="126"/>
      <c r="BH18" s="126"/>
      <c r="BI18" s="126"/>
      <c r="BJ18" s="126"/>
      <c r="BK18" s="126"/>
      <c r="BL18" s="126"/>
      <c r="BM18" s="126"/>
      <c r="BN18" s="127"/>
      <c r="BO18" s="128"/>
      <c r="BP18" s="129"/>
      <c r="BQ18" s="129"/>
      <c r="BR18" s="129"/>
      <c r="BS18" s="129"/>
      <c r="BT18" s="129"/>
      <c r="BU18" s="129"/>
      <c r="BV18" s="129"/>
      <c r="BW18" s="129"/>
      <c r="BX18" s="130"/>
      <c r="BY18" s="128">
        <f>'2016 год'!BY38:CH38</f>
        <v>14.29371</v>
      </c>
      <c r="BZ18" s="129"/>
      <c r="CA18" s="129"/>
      <c r="CB18" s="129"/>
      <c r="CC18" s="129"/>
      <c r="CD18" s="129"/>
      <c r="CE18" s="129"/>
      <c r="CF18" s="129"/>
      <c r="CG18" s="129"/>
      <c r="CH18" s="130"/>
      <c r="CI18" s="119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1"/>
    </row>
    <row r="19" spans="1:105" s="8" customFormat="1" ht="16.5" customHeight="1">
      <c r="A19" s="131" t="s">
        <v>29</v>
      </c>
      <c r="B19" s="132"/>
      <c r="C19" s="132"/>
      <c r="D19" s="132"/>
      <c r="E19" s="132"/>
      <c r="F19" s="132"/>
      <c r="G19" s="133"/>
      <c r="H19" s="12"/>
      <c r="I19" s="109" t="s">
        <v>183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10"/>
      <c r="BD19" s="125" t="s">
        <v>6</v>
      </c>
      <c r="BE19" s="126"/>
      <c r="BF19" s="126"/>
      <c r="BG19" s="126"/>
      <c r="BH19" s="126"/>
      <c r="BI19" s="126"/>
      <c r="BJ19" s="126"/>
      <c r="BK19" s="126"/>
      <c r="BL19" s="126"/>
      <c r="BM19" s="126"/>
      <c r="BN19" s="127"/>
      <c r="BO19" s="128"/>
      <c r="BP19" s="129"/>
      <c r="BQ19" s="129"/>
      <c r="BR19" s="129"/>
      <c r="BS19" s="129"/>
      <c r="BT19" s="129"/>
      <c r="BU19" s="129"/>
      <c r="BV19" s="129"/>
      <c r="BW19" s="129"/>
      <c r="BX19" s="130"/>
      <c r="BY19" s="128">
        <f>'2016 год'!BY19:CH19</f>
        <v>18.64407</v>
      </c>
      <c r="BZ19" s="129"/>
      <c r="CA19" s="129"/>
      <c r="CB19" s="129"/>
      <c r="CC19" s="129"/>
      <c r="CD19" s="129"/>
      <c r="CE19" s="129"/>
      <c r="CF19" s="129"/>
      <c r="CG19" s="129"/>
      <c r="CH19" s="130"/>
      <c r="CI19" s="119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1"/>
    </row>
    <row r="20" spans="1:105" s="8" customFormat="1" ht="16.5" customHeight="1">
      <c r="A20" s="134"/>
      <c r="B20" s="135"/>
      <c r="C20" s="135"/>
      <c r="D20" s="135"/>
      <c r="E20" s="135"/>
      <c r="F20" s="135"/>
      <c r="G20" s="136"/>
      <c r="H20" s="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2"/>
      <c r="BD20" s="125" t="s">
        <v>171</v>
      </c>
      <c r="BE20" s="126"/>
      <c r="BF20" s="126"/>
      <c r="BG20" s="126"/>
      <c r="BH20" s="126"/>
      <c r="BI20" s="126"/>
      <c r="BJ20" s="126"/>
      <c r="BK20" s="126"/>
      <c r="BL20" s="126"/>
      <c r="BM20" s="126"/>
      <c r="BN20" s="127"/>
      <c r="BO20" s="128"/>
      <c r="BP20" s="129"/>
      <c r="BQ20" s="129"/>
      <c r="BR20" s="129"/>
      <c r="BS20" s="129"/>
      <c r="BT20" s="129"/>
      <c r="BU20" s="129"/>
      <c r="BV20" s="129"/>
      <c r="BW20" s="129"/>
      <c r="BX20" s="130"/>
      <c r="BY20" s="128">
        <f>'2016 год'!BY20:CH20</f>
        <v>0.16</v>
      </c>
      <c r="BZ20" s="129"/>
      <c r="CA20" s="129"/>
      <c r="CB20" s="129"/>
      <c r="CC20" s="129"/>
      <c r="CD20" s="129"/>
      <c r="CE20" s="129"/>
      <c r="CF20" s="129"/>
      <c r="CG20" s="129"/>
      <c r="CH20" s="130"/>
      <c r="CI20" s="119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1"/>
    </row>
    <row r="21" spans="1:105" s="8" customFormat="1" ht="16.5" customHeight="1">
      <c r="A21" s="137"/>
      <c r="B21" s="138"/>
      <c r="C21" s="138"/>
      <c r="D21" s="138"/>
      <c r="E21" s="138"/>
      <c r="F21" s="138"/>
      <c r="G21" s="139"/>
      <c r="H21" s="10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4"/>
      <c r="BD21" s="125" t="s">
        <v>65</v>
      </c>
      <c r="BE21" s="126"/>
      <c r="BF21" s="126"/>
      <c r="BG21" s="126"/>
      <c r="BH21" s="126"/>
      <c r="BI21" s="126"/>
      <c r="BJ21" s="126"/>
      <c r="BK21" s="126"/>
      <c r="BL21" s="126"/>
      <c r="BM21" s="126"/>
      <c r="BN21" s="127"/>
      <c r="BO21" s="128"/>
      <c r="BP21" s="129"/>
      <c r="BQ21" s="129"/>
      <c r="BR21" s="129"/>
      <c r="BS21" s="129"/>
      <c r="BT21" s="129"/>
      <c r="BU21" s="129"/>
      <c r="BV21" s="129"/>
      <c r="BW21" s="129"/>
      <c r="BX21" s="130"/>
      <c r="BY21" s="128">
        <f>'2016 год'!BY21:CH21</f>
        <v>0.115</v>
      </c>
      <c r="BZ21" s="129"/>
      <c r="CA21" s="129"/>
      <c r="CB21" s="129"/>
      <c r="CC21" s="129"/>
      <c r="CD21" s="129"/>
      <c r="CE21" s="129"/>
      <c r="CF21" s="129"/>
      <c r="CG21" s="129"/>
      <c r="CH21" s="130"/>
      <c r="CI21" s="119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1"/>
    </row>
    <row r="22" spans="1:105" s="8" customFormat="1" ht="30" customHeight="1">
      <c r="A22" s="122" t="s">
        <v>182</v>
      </c>
      <c r="B22" s="123"/>
      <c r="C22" s="123"/>
      <c r="D22" s="123"/>
      <c r="E22" s="123"/>
      <c r="F22" s="123"/>
      <c r="G22" s="124"/>
      <c r="H22" s="9"/>
      <c r="I22" s="107" t="s">
        <v>181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8"/>
      <c r="BD22" s="125" t="s">
        <v>6</v>
      </c>
      <c r="BE22" s="126"/>
      <c r="BF22" s="126"/>
      <c r="BG22" s="126"/>
      <c r="BH22" s="126"/>
      <c r="BI22" s="126"/>
      <c r="BJ22" s="126"/>
      <c r="BK22" s="126"/>
      <c r="BL22" s="126"/>
      <c r="BM22" s="126"/>
      <c r="BN22" s="127"/>
      <c r="BO22" s="128"/>
      <c r="BP22" s="129"/>
      <c r="BQ22" s="129"/>
      <c r="BR22" s="129"/>
      <c r="BS22" s="129"/>
      <c r="BT22" s="129"/>
      <c r="BU22" s="129"/>
      <c r="BV22" s="129"/>
      <c r="BW22" s="129"/>
      <c r="BX22" s="130"/>
      <c r="BY22" s="128">
        <v>0</v>
      </c>
      <c r="BZ22" s="129"/>
      <c r="CA22" s="129"/>
      <c r="CB22" s="129"/>
      <c r="CC22" s="129"/>
      <c r="CD22" s="129"/>
      <c r="CE22" s="129"/>
      <c r="CF22" s="129"/>
      <c r="CG22" s="129"/>
      <c r="CH22" s="130"/>
      <c r="CI22" s="119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1"/>
    </row>
    <row r="23" spans="1:105" s="8" customFormat="1" ht="16.5" customHeight="1">
      <c r="A23" s="131" t="s">
        <v>180</v>
      </c>
      <c r="B23" s="132"/>
      <c r="C23" s="132"/>
      <c r="D23" s="132"/>
      <c r="E23" s="132"/>
      <c r="F23" s="132"/>
      <c r="G23" s="133"/>
      <c r="H23" s="12"/>
      <c r="I23" s="109" t="s">
        <v>179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10"/>
      <c r="BD23" s="125" t="s">
        <v>6</v>
      </c>
      <c r="BE23" s="126"/>
      <c r="BF23" s="126"/>
      <c r="BG23" s="126"/>
      <c r="BH23" s="126"/>
      <c r="BI23" s="126"/>
      <c r="BJ23" s="126"/>
      <c r="BK23" s="126"/>
      <c r="BL23" s="126"/>
      <c r="BM23" s="126"/>
      <c r="BN23" s="127"/>
      <c r="BO23" s="128"/>
      <c r="BP23" s="129"/>
      <c r="BQ23" s="129"/>
      <c r="BR23" s="129"/>
      <c r="BS23" s="129"/>
      <c r="BT23" s="129"/>
      <c r="BU23" s="129"/>
      <c r="BV23" s="129"/>
      <c r="BW23" s="129"/>
      <c r="BX23" s="130"/>
      <c r="BY23" s="128">
        <v>0</v>
      </c>
      <c r="BZ23" s="129"/>
      <c r="CA23" s="129"/>
      <c r="CB23" s="129"/>
      <c r="CC23" s="129"/>
      <c r="CD23" s="129"/>
      <c r="CE23" s="129"/>
      <c r="CF23" s="129"/>
      <c r="CG23" s="129"/>
      <c r="CH23" s="130"/>
      <c r="CI23" s="119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1"/>
    </row>
    <row r="24" spans="1:105" s="8" customFormat="1" ht="16.5" customHeight="1">
      <c r="A24" s="134"/>
      <c r="B24" s="135"/>
      <c r="C24" s="135"/>
      <c r="D24" s="135"/>
      <c r="E24" s="135"/>
      <c r="F24" s="135"/>
      <c r="G24" s="136"/>
      <c r="H24" s="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25" t="s">
        <v>171</v>
      </c>
      <c r="BE24" s="126"/>
      <c r="BF24" s="126"/>
      <c r="BG24" s="126"/>
      <c r="BH24" s="126"/>
      <c r="BI24" s="126"/>
      <c r="BJ24" s="126"/>
      <c r="BK24" s="126"/>
      <c r="BL24" s="126"/>
      <c r="BM24" s="126"/>
      <c r="BN24" s="127"/>
      <c r="BO24" s="128"/>
      <c r="BP24" s="129"/>
      <c r="BQ24" s="129"/>
      <c r="BR24" s="129"/>
      <c r="BS24" s="129"/>
      <c r="BT24" s="129"/>
      <c r="BU24" s="129"/>
      <c r="BV24" s="129"/>
      <c r="BW24" s="129"/>
      <c r="BX24" s="130"/>
      <c r="BY24" s="128">
        <v>0</v>
      </c>
      <c r="BZ24" s="129"/>
      <c r="CA24" s="129"/>
      <c r="CB24" s="129"/>
      <c r="CC24" s="129"/>
      <c r="CD24" s="129"/>
      <c r="CE24" s="129"/>
      <c r="CF24" s="129"/>
      <c r="CG24" s="129"/>
      <c r="CH24" s="130"/>
      <c r="CI24" s="119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1"/>
    </row>
    <row r="25" spans="1:105" s="8" customFormat="1" ht="16.5" customHeight="1">
      <c r="A25" s="137"/>
      <c r="B25" s="138"/>
      <c r="C25" s="138"/>
      <c r="D25" s="138"/>
      <c r="E25" s="138"/>
      <c r="F25" s="138"/>
      <c r="G25" s="139"/>
      <c r="H25" s="10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4"/>
      <c r="BD25" s="125" t="s">
        <v>65</v>
      </c>
      <c r="BE25" s="126"/>
      <c r="BF25" s="126"/>
      <c r="BG25" s="126"/>
      <c r="BH25" s="126"/>
      <c r="BI25" s="126"/>
      <c r="BJ25" s="126"/>
      <c r="BK25" s="126"/>
      <c r="BL25" s="126"/>
      <c r="BM25" s="126"/>
      <c r="BN25" s="127"/>
      <c r="BO25" s="128"/>
      <c r="BP25" s="129"/>
      <c r="BQ25" s="129"/>
      <c r="BR25" s="129"/>
      <c r="BS25" s="129"/>
      <c r="BT25" s="129"/>
      <c r="BU25" s="129"/>
      <c r="BV25" s="129"/>
      <c r="BW25" s="129"/>
      <c r="BX25" s="130"/>
      <c r="BY25" s="128">
        <v>0</v>
      </c>
      <c r="BZ25" s="129"/>
      <c r="CA25" s="129"/>
      <c r="CB25" s="129"/>
      <c r="CC25" s="129"/>
      <c r="CD25" s="129"/>
      <c r="CE25" s="129"/>
      <c r="CF25" s="129"/>
      <c r="CG25" s="129"/>
      <c r="CH25" s="130"/>
      <c r="CI25" s="119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1"/>
    </row>
    <row r="26" spans="1:105" s="8" customFormat="1" ht="16.5" customHeight="1">
      <c r="A26" s="131" t="s">
        <v>178</v>
      </c>
      <c r="B26" s="132"/>
      <c r="C26" s="132"/>
      <c r="D26" s="132"/>
      <c r="E26" s="132"/>
      <c r="F26" s="132"/>
      <c r="G26" s="133"/>
      <c r="H26" s="12"/>
      <c r="I26" s="109" t="s">
        <v>177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0"/>
      <c r="BD26" s="125" t="s">
        <v>6</v>
      </c>
      <c r="BE26" s="126"/>
      <c r="BF26" s="126"/>
      <c r="BG26" s="126"/>
      <c r="BH26" s="126"/>
      <c r="BI26" s="126"/>
      <c r="BJ26" s="126"/>
      <c r="BK26" s="126"/>
      <c r="BL26" s="126"/>
      <c r="BM26" s="126"/>
      <c r="BN26" s="127"/>
      <c r="BO26" s="128"/>
      <c r="BP26" s="129"/>
      <c r="BQ26" s="129"/>
      <c r="BR26" s="129"/>
      <c r="BS26" s="129"/>
      <c r="BT26" s="129"/>
      <c r="BU26" s="129"/>
      <c r="BV26" s="129"/>
      <c r="BW26" s="129"/>
      <c r="BX26" s="130"/>
      <c r="BY26" s="128">
        <v>0</v>
      </c>
      <c r="BZ26" s="129"/>
      <c r="CA26" s="129"/>
      <c r="CB26" s="129"/>
      <c r="CC26" s="129"/>
      <c r="CD26" s="129"/>
      <c r="CE26" s="129"/>
      <c r="CF26" s="129"/>
      <c r="CG26" s="129"/>
      <c r="CH26" s="130"/>
      <c r="CI26" s="119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1"/>
    </row>
    <row r="27" spans="1:105" s="8" customFormat="1" ht="16.5" customHeight="1">
      <c r="A27" s="134"/>
      <c r="B27" s="135"/>
      <c r="C27" s="135"/>
      <c r="D27" s="135"/>
      <c r="E27" s="135"/>
      <c r="F27" s="135"/>
      <c r="G27" s="136"/>
      <c r="H27" s="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2"/>
      <c r="BD27" s="125" t="s">
        <v>171</v>
      </c>
      <c r="BE27" s="126"/>
      <c r="BF27" s="126"/>
      <c r="BG27" s="126"/>
      <c r="BH27" s="126"/>
      <c r="BI27" s="126"/>
      <c r="BJ27" s="126"/>
      <c r="BK27" s="126"/>
      <c r="BL27" s="126"/>
      <c r="BM27" s="126"/>
      <c r="BN27" s="127"/>
      <c r="BO27" s="128"/>
      <c r="BP27" s="129"/>
      <c r="BQ27" s="129"/>
      <c r="BR27" s="129"/>
      <c r="BS27" s="129"/>
      <c r="BT27" s="129"/>
      <c r="BU27" s="129"/>
      <c r="BV27" s="129"/>
      <c r="BW27" s="129"/>
      <c r="BX27" s="130"/>
      <c r="BY27" s="128">
        <v>0</v>
      </c>
      <c r="BZ27" s="129"/>
      <c r="CA27" s="129"/>
      <c r="CB27" s="129"/>
      <c r="CC27" s="129"/>
      <c r="CD27" s="129"/>
      <c r="CE27" s="129"/>
      <c r="CF27" s="129"/>
      <c r="CG27" s="129"/>
      <c r="CH27" s="130"/>
      <c r="CI27" s="119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1"/>
    </row>
    <row r="28" spans="1:105" s="8" customFormat="1" ht="16.5" customHeight="1">
      <c r="A28" s="137"/>
      <c r="B28" s="138"/>
      <c r="C28" s="138"/>
      <c r="D28" s="138"/>
      <c r="E28" s="138"/>
      <c r="F28" s="138"/>
      <c r="G28" s="139"/>
      <c r="H28" s="10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4"/>
      <c r="BD28" s="125" t="s">
        <v>65</v>
      </c>
      <c r="BE28" s="126"/>
      <c r="BF28" s="126"/>
      <c r="BG28" s="126"/>
      <c r="BH28" s="126"/>
      <c r="BI28" s="126"/>
      <c r="BJ28" s="126"/>
      <c r="BK28" s="126"/>
      <c r="BL28" s="126"/>
      <c r="BM28" s="126"/>
      <c r="BN28" s="127"/>
      <c r="BO28" s="128"/>
      <c r="BP28" s="129"/>
      <c r="BQ28" s="129"/>
      <c r="BR28" s="129"/>
      <c r="BS28" s="129"/>
      <c r="BT28" s="129"/>
      <c r="BU28" s="129"/>
      <c r="BV28" s="129"/>
      <c r="BW28" s="129"/>
      <c r="BX28" s="130"/>
      <c r="BY28" s="128">
        <v>0</v>
      </c>
      <c r="BZ28" s="129"/>
      <c r="CA28" s="129"/>
      <c r="CB28" s="129"/>
      <c r="CC28" s="129"/>
      <c r="CD28" s="129"/>
      <c r="CE28" s="129"/>
      <c r="CF28" s="129"/>
      <c r="CG28" s="129"/>
      <c r="CH28" s="130"/>
      <c r="CI28" s="119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1"/>
    </row>
    <row r="29" spans="1:105" s="8" customFormat="1" ht="16.5" customHeight="1">
      <c r="A29" s="131" t="s">
        <v>176</v>
      </c>
      <c r="B29" s="132"/>
      <c r="C29" s="132"/>
      <c r="D29" s="132"/>
      <c r="E29" s="132"/>
      <c r="F29" s="132"/>
      <c r="G29" s="133"/>
      <c r="H29" s="12"/>
      <c r="I29" s="109" t="s">
        <v>175</v>
      </c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10"/>
      <c r="BD29" s="125" t="s">
        <v>6</v>
      </c>
      <c r="BE29" s="126"/>
      <c r="BF29" s="126"/>
      <c r="BG29" s="126"/>
      <c r="BH29" s="126"/>
      <c r="BI29" s="126"/>
      <c r="BJ29" s="126"/>
      <c r="BK29" s="126"/>
      <c r="BL29" s="126"/>
      <c r="BM29" s="126"/>
      <c r="BN29" s="127"/>
      <c r="BO29" s="128"/>
      <c r="BP29" s="129"/>
      <c r="BQ29" s="129"/>
      <c r="BR29" s="129"/>
      <c r="BS29" s="129"/>
      <c r="BT29" s="129"/>
      <c r="BU29" s="129"/>
      <c r="BV29" s="129"/>
      <c r="BW29" s="129"/>
      <c r="BX29" s="130"/>
      <c r="BY29" s="128">
        <v>0</v>
      </c>
      <c r="BZ29" s="129"/>
      <c r="CA29" s="129"/>
      <c r="CB29" s="129"/>
      <c r="CC29" s="129"/>
      <c r="CD29" s="129"/>
      <c r="CE29" s="129"/>
      <c r="CF29" s="129"/>
      <c r="CG29" s="129"/>
      <c r="CH29" s="130"/>
      <c r="CI29" s="119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1"/>
    </row>
    <row r="30" spans="1:105" s="8" customFormat="1" ht="16.5" customHeight="1">
      <c r="A30" s="134"/>
      <c r="B30" s="135"/>
      <c r="C30" s="135"/>
      <c r="D30" s="135"/>
      <c r="E30" s="135"/>
      <c r="F30" s="135"/>
      <c r="G30" s="136"/>
      <c r="H30" s="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2"/>
      <c r="BD30" s="125" t="s">
        <v>171</v>
      </c>
      <c r="BE30" s="126"/>
      <c r="BF30" s="126"/>
      <c r="BG30" s="126"/>
      <c r="BH30" s="126"/>
      <c r="BI30" s="126"/>
      <c r="BJ30" s="126"/>
      <c r="BK30" s="126"/>
      <c r="BL30" s="126"/>
      <c r="BM30" s="126"/>
      <c r="BN30" s="127"/>
      <c r="BO30" s="128"/>
      <c r="BP30" s="129"/>
      <c r="BQ30" s="129"/>
      <c r="BR30" s="129"/>
      <c r="BS30" s="129"/>
      <c r="BT30" s="129"/>
      <c r="BU30" s="129"/>
      <c r="BV30" s="129"/>
      <c r="BW30" s="129"/>
      <c r="BX30" s="130"/>
      <c r="BY30" s="128">
        <v>0</v>
      </c>
      <c r="BZ30" s="129"/>
      <c r="CA30" s="129"/>
      <c r="CB30" s="129"/>
      <c r="CC30" s="129"/>
      <c r="CD30" s="129"/>
      <c r="CE30" s="129"/>
      <c r="CF30" s="129"/>
      <c r="CG30" s="129"/>
      <c r="CH30" s="130"/>
      <c r="CI30" s="119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1"/>
    </row>
    <row r="31" spans="1:105" s="8" customFormat="1" ht="16.5" customHeight="1">
      <c r="A31" s="137"/>
      <c r="B31" s="138"/>
      <c r="C31" s="138"/>
      <c r="D31" s="138"/>
      <c r="E31" s="138"/>
      <c r="F31" s="138"/>
      <c r="G31" s="139"/>
      <c r="H31" s="10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125" t="s">
        <v>65</v>
      </c>
      <c r="BE31" s="126"/>
      <c r="BF31" s="126"/>
      <c r="BG31" s="126"/>
      <c r="BH31" s="126"/>
      <c r="BI31" s="126"/>
      <c r="BJ31" s="126"/>
      <c r="BK31" s="126"/>
      <c r="BL31" s="126"/>
      <c r="BM31" s="126"/>
      <c r="BN31" s="127"/>
      <c r="BO31" s="128"/>
      <c r="BP31" s="129"/>
      <c r="BQ31" s="129"/>
      <c r="BR31" s="129"/>
      <c r="BS31" s="129"/>
      <c r="BT31" s="129"/>
      <c r="BU31" s="129"/>
      <c r="BV31" s="129"/>
      <c r="BW31" s="129"/>
      <c r="BX31" s="130"/>
      <c r="BY31" s="128">
        <v>0</v>
      </c>
      <c r="BZ31" s="129"/>
      <c r="CA31" s="129"/>
      <c r="CB31" s="129"/>
      <c r="CC31" s="129"/>
      <c r="CD31" s="129"/>
      <c r="CE31" s="129"/>
      <c r="CF31" s="129"/>
      <c r="CG31" s="129"/>
      <c r="CH31" s="130"/>
      <c r="CI31" s="119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1"/>
    </row>
    <row r="32" spans="1:105" s="8" customFormat="1" ht="16.5" customHeight="1">
      <c r="A32" s="131" t="s">
        <v>174</v>
      </c>
      <c r="B32" s="132"/>
      <c r="C32" s="132"/>
      <c r="D32" s="132"/>
      <c r="E32" s="132"/>
      <c r="F32" s="132"/>
      <c r="G32" s="133"/>
      <c r="H32" s="12"/>
      <c r="I32" s="109" t="s">
        <v>173</v>
      </c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10"/>
      <c r="BD32" s="125" t="s">
        <v>6</v>
      </c>
      <c r="BE32" s="126"/>
      <c r="BF32" s="126"/>
      <c r="BG32" s="126"/>
      <c r="BH32" s="126"/>
      <c r="BI32" s="126"/>
      <c r="BJ32" s="126"/>
      <c r="BK32" s="126"/>
      <c r="BL32" s="126"/>
      <c r="BM32" s="126"/>
      <c r="BN32" s="127"/>
      <c r="BO32" s="128"/>
      <c r="BP32" s="129"/>
      <c r="BQ32" s="129"/>
      <c r="BR32" s="129"/>
      <c r="BS32" s="129"/>
      <c r="BT32" s="129"/>
      <c r="BU32" s="129"/>
      <c r="BV32" s="129"/>
      <c r="BW32" s="129"/>
      <c r="BX32" s="130"/>
      <c r="BY32" s="128">
        <v>0</v>
      </c>
      <c r="BZ32" s="129"/>
      <c r="CA32" s="129"/>
      <c r="CB32" s="129"/>
      <c r="CC32" s="129"/>
      <c r="CD32" s="129"/>
      <c r="CE32" s="129"/>
      <c r="CF32" s="129"/>
      <c r="CG32" s="129"/>
      <c r="CH32" s="130"/>
      <c r="CI32" s="119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1"/>
    </row>
    <row r="33" spans="1:105" s="8" customFormat="1" ht="16.5" customHeight="1">
      <c r="A33" s="134"/>
      <c r="B33" s="135"/>
      <c r="C33" s="135"/>
      <c r="D33" s="135"/>
      <c r="E33" s="135"/>
      <c r="F33" s="135"/>
      <c r="G33" s="136"/>
      <c r="H33" s="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2"/>
      <c r="BD33" s="125" t="s">
        <v>171</v>
      </c>
      <c r="BE33" s="126"/>
      <c r="BF33" s="126"/>
      <c r="BG33" s="126"/>
      <c r="BH33" s="126"/>
      <c r="BI33" s="126"/>
      <c r="BJ33" s="126"/>
      <c r="BK33" s="126"/>
      <c r="BL33" s="126"/>
      <c r="BM33" s="126"/>
      <c r="BN33" s="127"/>
      <c r="BO33" s="128"/>
      <c r="BP33" s="129"/>
      <c r="BQ33" s="129"/>
      <c r="BR33" s="129"/>
      <c r="BS33" s="129"/>
      <c r="BT33" s="129"/>
      <c r="BU33" s="129"/>
      <c r="BV33" s="129"/>
      <c r="BW33" s="129"/>
      <c r="BX33" s="130"/>
      <c r="BY33" s="128">
        <v>0</v>
      </c>
      <c r="BZ33" s="129"/>
      <c r="CA33" s="129"/>
      <c r="CB33" s="129"/>
      <c r="CC33" s="129"/>
      <c r="CD33" s="129"/>
      <c r="CE33" s="129"/>
      <c r="CF33" s="129"/>
      <c r="CG33" s="129"/>
      <c r="CH33" s="130"/>
      <c r="CI33" s="119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1"/>
    </row>
    <row r="34" spans="1:105" s="8" customFormat="1" ht="16.5" customHeight="1">
      <c r="A34" s="137"/>
      <c r="B34" s="138"/>
      <c r="C34" s="138"/>
      <c r="D34" s="138"/>
      <c r="E34" s="138"/>
      <c r="F34" s="138"/>
      <c r="G34" s="139"/>
      <c r="H34" s="10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4"/>
      <c r="BD34" s="125" t="s">
        <v>65</v>
      </c>
      <c r="BE34" s="126"/>
      <c r="BF34" s="126"/>
      <c r="BG34" s="126"/>
      <c r="BH34" s="126"/>
      <c r="BI34" s="126"/>
      <c r="BJ34" s="126"/>
      <c r="BK34" s="126"/>
      <c r="BL34" s="126"/>
      <c r="BM34" s="126"/>
      <c r="BN34" s="127"/>
      <c r="BO34" s="128"/>
      <c r="BP34" s="129"/>
      <c r="BQ34" s="129"/>
      <c r="BR34" s="129"/>
      <c r="BS34" s="129"/>
      <c r="BT34" s="129"/>
      <c r="BU34" s="129"/>
      <c r="BV34" s="129"/>
      <c r="BW34" s="129"/>
      <c r="BX34" s="130"/>
      <c r="BY34" s="128">
        <v>0</v>
      </c>
      <c r="BZ34" s="129"/>
      <c r="CA34" s="129"/>
      <c r="CB34" s="129"/>
      <c r="CC34" s="129"/>
      <c r="CD34" s="129"/>
      <c r="CE34" s="129"/>
      <c r="CF34" s="129"/>
      <c r="CG34" s="129"/>
      <c r="CH34" s="130"/>
      <c r="CI34" s="119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1"/>
    </row>
    <row r="35" spans="1:105" s="8" customFormat="1" ht="16.5" customHeight="1">
      <c r="A35" s="131" t="s">
        <v>61</v>
      </c>
      <c r="B35" s="132"/>
      <c r="C35" s="132"/>
      <c r="D35" s="132"/>
      <c r="E35" s="132"/>
      <c r="F35" s="132"/>
      <c r="G35" s="133"/>
      <c r="H35" s="12"/>
      <c r="I35" s="109" t="s">
        <v>172</v>
      </c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10"/>
      <c r="BD35" s="125" t="s">
        <v>6</v>
      </c>
      <c r="BE35" s="126"/>
      <c r="BF35" s="126"/>
      <c r="BG35" s="126"/>
      <c r="BH35" s="126"/>
      <c r="BI35" s="126"/>
      <c r="BJ35" s="126"/>
      <c r="BK35" s="126"/>
      <c r="BL35" s="126"/>
      <c r="BM35" s="126"/>
      <c r="BN35" s="127"/>
      <c r="BO35" s="128"/>
      <c r="BP35" s="129"/>
      <c r="BQ35" s="129"/>
      <c r="BR35" s="129"/>
      <c r="BS35" s="129"/>
      <c r="BT35" s="129"/>
      <c r="BU35" s="129"/>
      <c r="BV35" s="129"/>
      <c r="BW35" s="129"/>
      <c r="BX35" s="130"/>
      <c r="BY35" s="128">
        <v>0</v>
      </c>
      <c r="BZ35" s="129"/>
      <c r="CA35" s="129"/>
      <c r="CB35" s="129"/>
      <c r="CC35" s="129"/>
      <c r="CD35" s="129"/>
      <c r="CE35" s="129"/>
      <c r="CF35" s="129"/>
      <c r="CG35" s="129"/>
      <c r="CH35" s="130"/>
      <c r="CI35" s="119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1"/>
    </row>
    <row r="36" spans="1:105" s="8" customFormat="1" ht="16.5" customHeight="1">
      <c r="A36" s="134"/>
      <c r="B36" s="135"/>
      <c r="C36" s="135"/>
      <c r="D36" s="135"/>
      <c r="E36" s="135"/>
      <c r="F36" s="135"/>
      <c r="G36" s="136"/>
      <c r="H36" s="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2"/>
      <c r="BD36" s="125" t="s">
        <v>171</v>
      </c>
      <c r="BE36" s="126"/>
      <c r="BF36" s="126"/>
      <c r="BG36" s="126"/>
      <c r="BH36" s="126"/>
      <c r="BI36" s="126"/>
      <c r="BJ36" s="126"/>
      <c r="BK36" s="126"/>
      <c r="BL36" s="126"/>
      <c r="BM36" s="126"/>
      <c r="BN36" s="127"/>
      <c r="BO36" s="128"/>
      <c r="BP36" s="129"/>
      <c r="BQ36" s="129"/>
      <c r="BR36" s="129"/>
      <c r="BS36" s="129"/>
      <c r="BT36" s="129"/>
      <c r="BU36" s="129"/>
      <c r="BV36" s="129"/>
      <c r="BW36" s="129"/>
      <c r="BX36" s="130"/>
      <c r="BY36" s="128">
        <v>0</v>
      </c>
      <c r="BZ36" s="129"/>
      <c r="CA36" s="129"/>
      <c r="CB36" s="129"/>
      <c r="CC36" s="129"/>
      <c r="CD36" s="129"/>
      <c r="CE36" s="129"/>
      <c r="CF36" s="129"/>
      <c r="CG36" s="129"/>
      <c r="CH36" s="130"/>
      <c r="CI36" s="119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1"/>
    </row>
    <row r="37" spans="1:105" s="8" customFormat="1" ht="16.5" customHeight="1">
      <c r="A37" s="137"/>
      <c r="B37" s="138"/>
      <c r="C37" s="138"/>
      <c r="D37" s="138"/>
      <c r="E37" s="138"/>
      <c r="F37" s="138"/>
      <c r="G37" s="139"/>
      <c r="H37" s="10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4"/>
      <c r="BD37" s="125" t="s">
        <v>65</v>
      </c>
      <c r="BE37" s="126"/>
      <c r="BF37" s="126"/>
      <c r="BG37" s="126"/>
      <c r="BH37" s="126"/>
      <c r="BI37" s="126"/>
      <c r="BJ37" s="126"/>
      <c r="BK37" s="126"/>
      <c r="BL37" s="126"/>
      <c r="BM37" s="126"/>
      <c r="BN37" s="127"/>
      <c r="BO37" s="128"/>
      <c r="BP37" s="129"/>
      <c r="BQ37" s="129"/>
      <c r="BR37" s="129"/>
      <c r="BS37" s="129"/>
      <c r="BT37" s="129"/>
      <c r="BU37" s="129"/>
      <c r="BV37" s="129"/>
      <c r="BW37" s="129"/>
      <c r="BX37" s="130"/>
      <c r="BY37" s="128">
        <v>0</v>
      </c>
      <c r="BZ37" s="129"/>
      <c r="CA37" s="129"/>
      <c r="CB37" s="129"/>
      <c r="CC37" s="129"/>
      <c r="CD37" s="129"/>
      <c r="CE37" s="129"/>
      <c r="CF37" s="129"/>
      <c r="CG37" s="129"/>
      <c r="CH37" s="130"/>
      <c r="CI37" s="119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1"/>
    </row>
    <row r="38" spans="1:105" s="8" customFormat="1" ht="45" customHeight="1">
      <c r="A38" s="122" t="s">
        <v>63</v>
      </c>
      <c r="B38" s="123"/>
      <c r="C38" s="123"/>
      <c r="D38" s="123"/>
      <c r="E38" s="123"/>
      <c r="F38" s="123"/>
      <c r="G38" s="124"/>
      <c r="H38" s="9"/>
      <c r="I38" s="107" t="s">
        <v>170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8"/>
      <c r="BD38" s="125" t="s">
        <v>6</v>
      </c>
      <c r="BE38" s="126"/>
      <c r="BF38" s="126"/>
      <c r="BG38" s="126"/>
      <c r="BH38" s="126"/>
      <c r="BI38" s="126"/>
      <c r="BJ38" s="126"/>
      <c r="BK38" s="126"/>
      <c r="BL38" s="126"/>
      <c r="BM38" s="126"/>
      <c r="BN38" s="127"/>
      <c r="BO38" s="128"/>
      <c r="BP38" s="129"/>
      <c r="BQ38" s="129"/>
      <c r="BR38" s="129"/>
      <c r="BS38" s="129"/>
      <c r="BT38" s="129"/>
      <c r="BU38" s="129"/>
      <c r="BV38" s="129"/>
      <c r="BW38" s="129"/>
      <c r="BX38" s="130"/>
      <c r="BY38" s="128">
        <f>6.77949+5.64978</f>
        <v>12.429269999999999</v>
      </c>
      <c r="BZ38" s="129"/>
      <c r="CA38" s="129"/>
      <c r="CB38" s="129"/>
      <c r="CC38" s="129"/>
      <c r="CD38" s="129"/>
      <c r="CE38" s="129"/>
      <c r="CF38" s="129"/>
      <c r="CG38" s="129"/>
      <c r="CH38" s="130"/>
      <c r="CI38" s="119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1"/>
    </row>
    <row r="40" s="1" customFormat="1" ht="12.75">
      <c r="A40" s="1" t="s">
        <v>18</v>
      </c>
    </row>
    <row r="41" s="1" customFormat="1" ht="12.75"/>
    <row r="42" spans="1:105" s="1" customFormat="1" ht="25.5" customHeight="1">
      <c r="A42" s="47" t="s">
        <v>169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</row>
    <row r="43" s="1" customFormat="1" ht="3" customHeight="1"/>
  </sheetData>
  <sheetProtection/>
  <mergeCells count="118">
    <mergeCell ref="A5:DA5"/>
    <mergeCell ref="A6:DA6"/>
    <mergeCell ref="A7:DA7"/>
    <mergeCell ref="A8:DA8"/>
    <mergeCell ref="A9:DA9"/>
    <mergeCell ref="Q12:DA12"/>
    <mergeCell ref="J13:BH13"/>
    <mergeCell ref="J14:BH14"/>
    <mergeCell ref="A16:G17"/>
    <mergeCell ref="H16:BC17"/>
    <mergeCell ref="BD16:BN17"/>
    <mergeCell ref="BO16:CH16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CI36:DA36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Репкина Анна</cp:lastModifiedBy>
  <cp:lastPrinted>2018-04-12T07:42:52Z</cp:lastPrinted>
  <dcterms:created xsi:type="dcterms:W3CDTF">2010-05-19T10:50:44Z</dcterms:created>
  <dcterms:modified xsi:type="dcterms:W3CDTF">2019-01-15T12:09:25Z</dcterms:modified>
  <cp:category/>
  <cp:version/>
  <cp:contentType/>
  <cp:contentStatus/>
</cp:coreProperties>
</file>