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0" windowWidth="10515" windowHeight="1170" activeTab="3"/>
  </bookViews>
  <sheets>
    <sheet name="2019" sheetId="1" r:id="rId1"/>
    <sheet name="2020" sheetId="4" r:id="rId2"/>
    <sheet name="2021" sheetId="5" r:id="rId3"/>
    <sheet name="2022" sheetId="2" r:id="rId4"/>
    <sheet name="Лист1" sheetId="6" r:id="rId5"/>
  </sheets>
  <calcPr calcId="145621"/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8" i="6"/>
  <c r="M9" i="6"/>
  <c r="M2" i="6"/>
  <c r="L3" i="6"/>
  <c r="L4" i="6"/>
  <c r="L5" i="6"/>
  <c r="L6" i="6"/>
  <c r="L7" i="6"/>
  <c r="L8" i="6"/>
  <c r="L9" i="6"/>
  <c r="L10" i="6"/>
  <c r="L2" i="6"/>
  <c r="I4" i="6"/>
  <c r="I5" i="6"/>
  <c r="I6" i="6"/>
  <c r="I7" i="6"/>
  <c r="I8" i="6"/>
  <c r="I9" i="6"/>
  <c r="I10" i="6"/>
  <c r="I3" i="6"/>
  <c r="H4" i="6"/>
  <c r="H5" i="6"/>
  <c r="H6" i="6"/>
  <c r="H7" i="6"/>
  <c r="H8" i="6"/>
  <c r="H9" i="6"/>
  <c r="H10" i="6"/>
  <c r="H3" i="6"/>
  <c r="E11" i="6"/>
  <c r="F11" i="6"/>
  <c r="C14" i="6" s="1"/>
  <c r="G11" i="6"/>
  <c r="C15" i="6" s="1"/>
  <c r="D11" i="6"/>
  <c r="B11" i="6"/>
  <c r="C11" i="6"/>
  <c r="B16" i="6" s="1"/>
  <c r="M10" i="6" l="1"/>
  <c r="D14" i="6"/>
  <c r="I11" i="6"/>
  <c r="H11" i="6"/>
  <c r="B93" i="2"/>
  <c r="B92" i="2"/>
  <c r="B91" i="2"/>
  <c r="B90" i="2"/>
  <c r="B89" i="2"/>
  <c r="B88" i="2"/>
  <c r="B87" i="2"/>
  <c r="B86" i="2"/>
  <c r="B85" i="2"/>
  <c r="B84" i="2"/>
  <c r="B83" i="2"/>
  <c r="B82" i="2"/>
  <c r="G78" i="2"/>
  <c r="B78" i="2"/>
  <c r="H77" i="2"/>
  <c r="C77" i="2"/>
  <c r="H76" i="2"/>
  <c r="C76" i="2"/>
  <c r="H75" i="2"/>
  <c r="C75" i="2"/>
  <c r="H74" i="2"/>
  <c r="C74" i="2"/>
  <c r="H73" i="2"/>
  <c r="C73" i="2"/>
  <c r="H72" i="2"/>
  <c r="C72" i="2"/>
  <c r="H71" i="2"/>
  <c r="C71" i="2"/>
  <c r="H70" i="2"/>
  <c r="C70" i="2"/>
  <c r="H69" i="2"/>
  <c r="C69" i="2"/>
  <c r="H68" i="2"/>
  <c r="C68" i="2"/>
  <c r="H67" i="2"/>
  <c r="C67" i="2"/>
  <c r="H66" i="2"/>
  <c r="C66" i="2"/>
  <c r="G62" i="2"/>
  <c r="B62" i="2"/>
  <c r="H61" i="2"/>
  <c r="C61" i="2"/>
  <c r="H60" i="2"/>
  <c r="C60" i="2"/>
  <c r="H59" i="2"/>
  <c r="C59" i="2"/>
  <c r="H58" i="2"/>
  <c r="C58" i="2"/>
  <c r="H57" i="2"/>
  <c r="C57" i="2"/>
  <c r="H56" i="2"/>
  <c r="C56" i="2"/>
  <c r="H55" i="2"/>
  <c r="C55" i="2"/>
  <c r="H54" i="2"/>
  <c r="C54" i="2"/>
  <c r="H53" i="2"/>
  <c r="C53" i="2"/>
  <c r="H52" i="2"/>
  <c r="C52" i="2"/>
  <c r="H51" i="2"/>
  <c r="C51" i="2"/>
  <c r="H50" i="2"/>
  <c r="C50" i="2"/>
  <c r="G46" i="2"/>
  <c r="B46" i="2"/>
  <c r="H45" i="2"/>
  <c r="C45" i="2"/>
  <c r="H44" i="2"/>
  <c r="C44" i="2"/>
  <c r="H43" i="2"/>
  <c r="C43" i="2"/>
  <c r="H42" i="2"/>
  <c r="C42" i="2"/>
  <c r="H41" i="2"/>
  <c r="C41" i="2"/>
  <c r="H40" i="2"/>
  <c r="C40" i="2"/>
  <c r="H39" i="2"/>
  <c r="C39" i="2"/>
  <c r="H38" i="2"/>
  <c r="C38" i="2"/>
  <c r="H37" i="2"/>
  <c r="C37" i="2"/>
  <c r="H36" i="2"/>
  <c r="C36" i="2"/>
  <c r="H35" i="2"/>
  <c r="C35" i="2"/>
  <c r="H34" i="2"/>
  <c r="C34" i="2"/>
  <c r="G30" i="2"/>
  <c r="B30" i="2"/>
  <c r="C29" i="2"/>
  <c r="C28" i="2"/>
  <c r="C27" i="2"/>
  <c r="C26" i="2"/>
  <c r="C25" i="2"/>
  <c r="C24" i="2"/>
  <c r="C23" i="2"/>
  <c r="C22" i="2"/>
  <c r="C21" i="2"/>
  <c r="C20" i="2"/>
  <c r="H19" i="2"/>
  <c r="C19" i="2"/>
  <c r="H18" i="2"/>
  <c r="H30" i="2" s="1"/>
  <c r="C18" i="2"/>
  <c r="G15" i="2"/>
  <c r="B15" i="2"/>
  <c r="H14" i="2"/>
  <c r="C14" i="2"/>
  <c r="H13" i="2"/>
  <c r="C13" i="2"/>
  <c r="H12" i="2"/>
  <c r="C12" i="2"/>
  <c r="H11" i="2"/>
  <c r="C11" i="2"/>
  <c r="H10" i="2"/>
  <c r="H9" i="2"/>
  <c r="H8" i="2"/>
  <c r="H7" i="2"/>
  <c r="H6" i="2"/>
  <c r="H5" i="2"/>
  <c r="H4" i="2"/>
  <c r="H3" i="2"/>
  <c r="C90" i="2" l="1"/>
  <c r="C82" i="2"/>
  <c r="C91" i="2"/>
  <c r="C93" i="2"/>
  <c r="C84" i="2"/>
  <c r="C92" i="2"/>
  <c r="C85" i="2"/>
  <c r="C83" i="2"/>
  <c r="C62" i="2"/>
  <c r="C89" i="2"/>
  <c r="C88" i="2"/>
  <c r="C30" i="2"/>
  <c r="C15" i="2"/>
  <c r="C46" i="2"/>
  <c r="C78" i="2"/>
  <c r="H46" i="2"/>
  <c r="H62" i="2"/>
  <c r="C87" i="2"/>
  <c r="B94" i="2"/>
  <c r="H78" i="2"/>
  <c r="C86" i="2"/>
  <c r="H15" i="2"/>
  <c r="C29" i="5"/>
  <c r="C28" i="5"/>
  <c r="C18" i="5"/>
  <c r="C19" i="5"/>
  <c r="C20" i="5"/>
  <c r="C21" i="5"/>
  <c r="C22" i="5"/>
  <c r="C23" i="5"/>
  <c r="C24" i="5"/>
  <c r="C25" i="5"/>
  <c r="C26" i="5"/>
  <c r="C27" i="5"/>
  <c r="C14" i="5"/>
  <c r="C94" i="2" l="1"/>
  <c r="C13" i="5"/>
  <c r="H71" i="5"/>
  <c r="H72" i="5"/>
  <c r="H73" i="5"/>
  <c r="H74" i="5"/>
  <c r="H75" i="5"/>
  <c r="H76" i="5"/>
  <c r="H77" i="5"/>
  <c r="H70" i="5"/>
  <c r="H69" i="5"/>
  <c r="C68" i="5"/>
  <c r="C69" i="5"/>
  <c r="C70" i="5"/>
  <c r="C71" i="5"/>
  <c r="C72" i="5"/>
  <c r="C73" i="5"/>
  <c r="C74" i="5"/>
  <c r="C75" i="5"/>
  <c r="C76" i="5"/>
  <c r="C77" i="5"/>
  <c r="H52" i="5"/>
  <c r="H53" i="5"/>
  <c r="H54" i="5"/>
  <c r="H55" i="5"/>
  <c r="H56" i="5"/>
  <c r="H57" i="5"/>
  <c r="H58" i="5"/>
  <c r="H59" i="5"/>
  <c r="H60" i="5"/>
  <c r="H61" i="5"/>
  <c r="H51" i="5"/>
  <c r="H50" i="5"/>
  <c r="C52" i="5"/>
  <c r="C53" i="5"/>
  <c r="C54" i="5"/>
  <c r="C55" i="5"/>
  <c r="C56" i="5"/>
  <c r="C57" i="5"/>
  <c r="C58" i="5"/>
  <c r="C59" i="5"/>
  <c r="C60" i="5"/>
  <c r="C61" i="5"/>
  <c r="C51" i="5"/>
  <c r="C50" i="5"/>
  <c r="H36" i="5"/>
  <c r="H37" i="5"/>
  <c r="H38" i="5"/>
  <c r="H39" i="5"/>
  <c r="H40" i="5"/>
  <c r="H41" i="5"/>
  <c r="H42" i="5"/>
  <c r="H43" i="5"/>
  <c r="H44" i="5"/>
  <c r="H45" i="5"/>
  <c r="H35" i="5"/>
  <c r="H34" i="5"/>
  <c r="C36" i="5"/>
  <c r="C37" i="5"/>
  <c r="C38" i="5"/>
  <c r="C39" i="5"/>
  <c r="C40" i="5"/>
  <c r="C41" i="5"/>
  <c r="C42" i="5"/>
  <c r="C43" i="5"/>
  <c r="C44" i="5"/>
  <c r="C45" i="5"/>
  <c r="C35" i="5"/>
  <c r="C34" i="5"/>
  <c r="H18" i="5"/>
  <c r="H5" i="5"/>
  <c r="H6" i="5"/>
  <c r="H7" i="5"/>
  <c r="H8" i="5"/>
  <c r="H9" i="5"/>
  <c r="H10" i="5"/>
  <c r="H11" i="5"/>
  <c r="H12" i="5"/>
  <c r="H13" i="5"/>
  <c r="H14" i="5"/>
  <c r="H4" i="5"/>
  <c r="H3" i="5"/>
  <c r="C5" i="5"/>
  <c r="C4" i="5"/>
  <c r="C3" i="5"/>
  <c r="C88" i="5" l="1"/>
  <c r="B15" i="5"/>
  <c r="C78" i="5" l="1"/>
  <c r="H78" i="5"/>
  <c r="B84" i="5"/>
  <c r="C15" i="5"/>
  <c r="G15" i="5"/>
  <c r="B30" i="5"/>
  <c r="G30" i="5"/>
  <c r="H30" i="5"/>
  <c r="B46" i="5"/>
  <c r="G46" i="5"/>
  <c r="B62" i="5"/>
  <c r="G62" i="5"/>
  <c r="B78" i="5"/>
  <c r="G78" i="5"/>
  <c r="B82" i="5"/>
  <c r="C82" i="5"/>
  <c r="B83" i="5"/>
  <c r="C83" i="5"/>
  <c r="B85" i="5"/>
  <c r="B87" i="5"/>
  <c r="C87" i="5"/>
  <c r="B88" i="5"/>
  <c r="B89" i="5"/>
  <c r="C89" i="5"/>
  <c r="B90" i="5"/>
  <c r="C90" i="5"/>
  <c r="B91" i="5"/>
  <c r="C91" i="5"/>
  <c r="B92" i="5"/>
  <c r="C92" i="5"/>
  <c r="B93" i="5"/>
  <c r="C93" i="5"/>
  <c r="H46" i="5" l="1"/>
  <c r="C46" i="5"/>
  <c r="C62" i="5"/>
  <c r="H15" i="5"/>
  <c r="C86" i="5"/>
  <c r="C30" i="5"/>
  <c r="H62" i="5"/>
  <c r="C85" i="5"/>
  <c r="B86" i="5"/>
  <c r="B94" i="5" s="1"/>
  <c r="C84" i="5"/>
  <c r="C94" i="5" l="1"/>
  <c r="H49" i="4"/>
  <c r="G40" i="4" l="1"/>
  <c r="H36" i="4" l="1"/>
  <c r="B46" i="4" l="1"/>
  <c r="H45" i="4"/>
  <c r="G45" i="4"/>
  <c r="H44" i="4"/>
  <c r="G44" i="4"/>
  <c r="H43" i="4"/>
  <c r="G43" i="4"/>
  <c r="H42" i="4"/>
  <c r="G42" i="4"/>
  <c r="H41" i="4"/>
  <c r="G41" i="4"/>
  <c r="H40" i="4"/>
  <c r="H39" i="4"/>
  <c r="G39" i="4"/>
  <c r="H38" i="4"/>
  <c r="G38" i="4"/>
  <c r="H37" i="4"/>
  <c r="G37" i="4"/>
  <c r="G36" i="4"/>
  <c r="G35" i="4"/>
  <c r="C46" i="4"/>
  <c r="H34" i="4"/>
  <c r="G34" i="4"/>
  <c r="G30" i="4"/>
  <c r="C30" i="4"/>
  <c r="B30" i="4"/>
  <c r="H35" i="4"/>
  <c r="H15" i="4"/>
  <c r="G15" i="4"/>
  <c r="C15" i="4"/>
  <c r="B15" i="4"/>
  <c r="G46" i="4" l="1"/>
  <c r="H46" i="4"/>
  <c r="H30" i="4"/>
  <c r="G41" i="1"/>
  <c r="H41" i="1"/>
  <c r="H35" i="1" l="1"/>
  <c r="C35" i="1" l="1"/>
  <c r="H19" i="1"/>
  <c r="B4" i="1" l="1"/>
  <c r="C18" i="1"/>
  <c r="H45" i="1" l="1"/>
  <c r="G45" i="1"/>
  <c r="G44" i="1" l="1"/>
  <c r="G35" i="1"/>
  <c r="G36" i="1"/>
  <c r="H36" i="1"/>
  <c r="G37" i="1"/>
  <c r="H37" i="1"/>
  <c r="G38" i="1"/>
  <c r="H38" i="1"/>
  <c r="G39" i="1"/>
  <c r="H39" i="1"/>
  <c r="G40" i="1"/>
  <c r="H40" i="1"/>
  <c r="G42" i="1"/>
  <c r="H42" i="1"/>
  <c r="G43" i="1"/>
  <c r="H43" i="1"/>
  <c r="H44" i="1"/>
  <c r="H34" i="1"/>
  <c r="G34" i="1"/>
  <c r="H46" i="1" l="1"/>
  <c r="G46" i="1"/>
  <c r="C46" i="1" l="1"/>
  <c r="B46" i="1"/>
  <c r="C30" i="1"/>
  <c r="C15" i="1"/>
  <c r="H30" i="1"/>
  <c r="G30" i="1"/>
  <c r="B30" i="1"/>
  <c r="H15" i="1"/>
  <c r="G15" i="1"/>
  <c r="B15" i="1"/>
</calcChain>
</file>

<file path=xl/sharedStrings.xml><?xml version="1.0" encoding="utf-8"?>
<sst xmlns="http://schemas.openxmlformats.org/spreadsheetml/2006/main" count="585" uniqueCount="42">
  <si>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</si>
  <si>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</si>
  <si>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</si>
  <si>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</si>
  <si>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</si>
  <si>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</si>
  <si>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</si>
  <si>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</si>
  <si>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</si>
  <si>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</si>
  <si>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</si>
  <si>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</si>
  <si>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</si>
  <si>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</si>
  <si>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</si>
  <si>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</si>
  <si>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</si>
  <si>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договору купли-продажи электрической энергии (мощности) № 20-3083к </t>
  </si>
  <si>
    <t>Потери электрической энергии  купленные у ПАО "Самараэнерго" по договору купли-продажи электрической энергии (мощности) № 07-2597 к от 12.04.2017 г.</t>
  </si>
  <si>
    <t>Потери электрической энергии  купленные у ПАО "Самараэнерго" по договору купли-продажи электрической энергии (мощности) № 12-1216 к от 01.04.2017 г.</t>
  </si>
  <si>
    <t xml:space="preserve">Потери электрической энергии  купленные у ПАО "Самараэнерго" по договору купли-продажи электрической энергии (мощности) № 03-2824К от 31.07.2018 </t>
  </si>
  <si>
    <t xml:space="preserve">ИТОГО </t>
  </si>
  <si>
    <t>Потери электрической энергии  за 2019 год</t>
  </si>
  <si>
    <t>Потери электрической энергии  за 2020 год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</si>
  <si>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</si>
  <si>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Потери электрической энергии  за 2021 год</t>
  </si>
  <si>
    <t>Потери электрической энергии  купленные у ПАО "Самараэнерго" по договору купли-продажи электрической энергии (мощности) "Приволжское отделение"</t>
  </si>
  <si>
    <t>Потери электрической энергии  купленные у ПАО "Самараэнерго" по договору купли-продажи электрической энергии (мощности) "Жигулевское отделение"</t>
  </si>
  <si>
    <t>Потери электрической энергии  купленные у ПАО "Самараэнерго" по договору купли-продажи электрической энергии (мощности) "Сызранское отделение"</t>
  </si>
  <si>
    <t>Потери электрической энергии  купленные у ПАО "Самараэнерго" по договору купли-продажи электрической энергии (мощности) "Кошкинское отделение"</t>
  </si>
  <si>
    <t xml:space="preserve">Потери электрической энергии  купленные у ПАО "Самараэнерго" по договору купли-продажи электрической энергии (мощности) № 07-2597 от 12.04.2017 г "Отрадненское отделение" </t>
  </si>
  <si>
    <t>40</t>
  </si>
  <si>
    <t>Потери электрической энергии  купленные у ПАО "Самараэнерго" по договору купли-продажи электрической энергии (мощности)  к№ 03-2824К  от 31.07.2018  "Новокуйб. Отделение"</t>
  </si>
  <si>
    <t>Потери электрической энергии  купленные у ПАО "Самараэнерго" Красноярское отделение по договору купли-продажи электрической энергии (мощности) № 12-1216 к от 01.04.2017 г.</t>
  </si>
  <si>
    <r>
      <t xml:space="preserve">Потери электрической энергии  купленные у ЗАО </t>
    </r>
    <r>
      <rPr>
        <b/>
        <sz val="11"/>
        <color rgb="FFFF0000"/>
        <rFont val="Calibri"/>
        <family val="2"/>
        <charset val="204"/>
        <scheme val="minor"/>
      </rPr>
      <t>"Самарагорэнергосбыт"</t>
    </r>
    <r>
      <rPr>
        <b/>
        <sz val="11"/>
        <color theme="1"/>
        <rFont val="Calibri"/>
        <family val="2"/>
        <charset val="204"/>
        <scheme val="minor"/>
      </rPr>
      <t xml:space="preserve"> по договору купли-продажи электрической энергии в целях компенсации потерь №  13640 от 23.03.2015 г.</t>
    </r>
  </si>
  <si>
    <r>
      <t>Потери электрической энергии  купленные у ЗАО "</t>
    </r>
    <r>
      <rPr>
        <b/>
        <sz val="11"/>
        <color rgb="FFFF0000"/>
        <rFont val="Calibri"/>
        <family val="2"/>
        <charset val="204"/>
        <scheme val="minor"/>
      </rPr>
      <t>Самарагорэнергосбыт</t>
    </r>
    <r>
      <rPr>
        <b/>
        <sz val="11"/>
        <color theme="1"/>
        <rFont val="Calibri"/>
        <family val="2"/>
        <charset val="204"/>
        <scheme val="minor"/>
      </rPr>
      <t xml:space="preserve">" по договору купли-продажи электрической энергии в целях компенсации потерь №  "1У МТС Энерго" </t>
    </r>
  </si>
  <si>
    <t>Тариф</t>
  </si>
  <si>
    <t>-</t>
  </si>
  <si>
    <t>Потери электрической энергии  за 2022 год</t>
  </si>
  <si>
    <t>3083у</t>
  </si>
  <si>
    <t>Потери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</si>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</sst>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1" fillId="3" borderId="7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4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3" fillId="0" borderId="7" xfId="0" applyNumberFormat="1" applyFont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1" fillId="0" borderId="7" xfId="1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3" fillId="0" borderId="8" xfId="1" applyNumberFormat="1" applyFont="1" applyFill="1" applyBorder="1" applyAlignment="1">
      <alignment horizontal="center" vertical="center" wrapText="1"/>
    </xf>
    <xf numFmtId="4" fontId="0" fillId="0" borderId="7" xfId="1" applyNumberFormat="1" applyFont="1" applyFill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1" fontId="1" fillId="0" borderId="7" xfId="0" applyNumberFormat="1" applyFont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 wrapText="1"/>
    </xf>
    <xf numFmtId="3" fontId="0" fillId="0" borderId="7" xfId="1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1" fillId="0" borderId="7" xfId="1" applyNumberFormat="1" applyFont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4" fontId="0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3" fontId="1" fillId="3" borderId="7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3" fontId="8" fillId="0" borderId="0" xfId="0" applyNumberFormat="1" applyFont="1"/>
    <xf numFmtId="0" fontId="1" fillId="0" borderId="17" xfId="1" applyFont="1" applyBorder="1" applyAlignment="1">
      <alignment horizontal="center" vertical="center" wrapText="1"/>
    </xf>
    <xf numFmtId="0" fontId="8" fillId="0" borderId="0" xfId="0" applyFont="1" applyFill="1" applyBorder="1"/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2" fontId="8" fillId="0" borderId="0" xfId="0" applyNumberFormat="1" applyFont="1"/>
    <xf numFmtId="4" fontId="0" fillId="0" borderId="0" xfId="0" applyNumberFormat="1" applyFont="1"/>
    <xf numFmtId="4" fontId="8" fillId="0" borderId="0" xfId="0" applyNumberFormat="1" applyFont="1" applyFill="1"/>
    <xf numFmtId="4" fontId="7" fillId="0" borderId="0" xfId="0" applyNumberFormat="1" applyFont="1" applyFill="1"/>
    <xf numFmtId="4" fontId="8" fillId="0" borderId="0" xfId="0" applyNumberFormat="1" applyFont="1" applyFill="1" applyBorder="1"/>
    <xf numFmtId="1" fontId="7" fillId="0" borderId="7" xfId="1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1" fillId="0" borderId="10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1" fontId="1" fillId="0" borderId="20" xfId="1" applyNumberFormat="1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0" fontId="0" fillId="0" borderId="7" xfId="0" applyBorder="1"/>
    <xf numFmtId="4" fontId="7" fillId="0" borderId="7" xfId="0" applyNumberFormat="1" applyFont="1" applyFill="1" applyBorder="1"/>
    <xf numFmtId="4" fontId="7" fillId="0" borderId="10" xfId="0" applyNumberFormat="1" applyFont="1" applyBorder="1"/>
    <xf numFmtId="2" fontId="8" fillId="0" borderId="18" xfId="0" applyNumberFormat="1" applyFont="1" applyBorder="1"/>
    <xf numFmtId="0" fontId="1" fillId="0" borderId="22" xfId="1" applyFont="1" applyBorder="1" applyAlignment="1">
      <alignment horizontal="center" vertical="center" wrapText="1"/>
    </xf>
    <xf numFmtId="4" fontId="3" fillId="0" borderId="23" xfId="1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1" fontId="0" fillId="0" borderId="0" xfId="0" applyNumberFormat="1"/>
    <xf numFmtId="0" fontId="0" fillId="0" borderId="12" xfId="0" applyBorder="1"/>
    <xf numFmtId="0" fontId="7" fillId="4" borderId="1" xfId="0" applyFont="1" applyFill="1" applyBorder="1"/>
    <xf numFmtId="0" fontId="7" fillId="4" borderId="3" xfId="0" applyFont="1" applyFill="1" applyBorder="1"/>
    <xf numFmtId="4" fontId="8" fillId="0" borderId="0" xfId="0" applyNumberFormat="1" applyFont="1"/>
    <xf numFmtId="0" fontId="7" fillId="4" borderId="24" xfId="0" applyFont="1" applyFill="1" applyBorder="1"/>
    <xf numFmtId="0" fontId="0" fillId="0" borderId="6" xfId="0" applyBorder="1"/>
    <xf numFmtId="0" fontId="0" fillId="0" borderId="9" xfId="0" applyBorder="1"/>
    <xf numFmtId="3" fontId="0" fillId="0" borderId="11" xfId="0" applyNumberFormat="1" applyBorder="1"/>
    <xf numFmtId="4" fontId="0" fillId="0" borderId="11" xfId="0" applyNumberFormat="1" applyBorder="1"/>
    <xf numFmtId="3" fontId="0" fillId="0" borderId="12" xfId="0" applyNumberFormat="1" applyBorder="1"/>
    <xf numFmtId="3" fontId="7" fillId="0" borderId="9" xfId="0" applyNumberFormat="1" applyFont="1" applyBorder="1"/>
    <xf numFmtId="4" fontId="0" fillId="0" borderId="28" xfId="1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3" fontId="0" fillId="0" borderId="8" xfId="0" applyNumberFormat="1" applyBorder="1"/>
    <xf numFmtId="0" fontId="0" fillId="0" borderId="4" xfId="0" applyBorder="1"/>
    <xf numFmtId="4" fontId="0" fillId="0" borderId="8" xfId="0" applyNumberFormat="1" applyBorder="1"/>
    <xf numFmtId="0" fontId="1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9" fillId="0" borderId="1" xfId="0" applyFont="1" applyBorder="1"/>
    <xf numFmtId="1" fontId="1" fillId="0" borderId="16" xfId="0" applyNumberFormat="1" applyFont="1" applyBorder="1"/>
    <xf numFmtId="4" fontId="1" fillId="0" borderId="15" xfId="0" applyNumberFormat="1" applyFont="1" applyBorder="1"/>
    <xf numFmtId="3" fontId="0" fillId="0" borderId="0" xfId="0" applyNumberFormat="1"/>
    <xf numFmtId="1" fontId="3" fillId="2" borderId="7" xfId="1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D10" sqref="D10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115" t="s">
        <v>17</v>
      </c>
      <c r="B1" s="115"/>
      <c r="C1" s="115"/>
      <c r="D1" s="11"/>
      <c r="E1" s="11"/>
      <c r="F1" s="115" t="s">
        <v>19</v>
      </c>
      <c r="G1" s="115"/>
      <c r="H1" s="115"/>
    </row>
    <row r="2" spans="1:9" ht="15.75" thickBot="1" x14ac:dyDescent="0.3">
      <c r="A2" s="1">
        <v>2019</v>
      </c>
      <c r="B2" s="2" t="s">
        <v>0</v>
      </c>
      <c r="C2" s="3" t="s">
        <v>1</v>
      </c>
      <c r="D2" s="11"/>
      <c r="E2" s="11"/>
      <c r="F2" s="1">
        <v>2019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25265</v>
      </c>
      <c r="C3" s="14">
        <v>81323.25</v>
      </c>
      <c r="D3" s="11"/>
      <c r="E3" s="11"/>
      <c r="F3" s="12" t="s">
        <v>2</v>
      </c>
      <c r="G3" s="13">
        <v>1160</v>
      </c>
      <c r="H3" s="14">
        <v>3733.97</v>
      </c>
    </row>
    <row r="4" spans="1:9" x14ac:dyDescent="0.25">
      <c r="A4" s="15" t="s">
        <v>3</v>
      </c>
      <c r="B4" s="16">
        <f>20668+94</f>
        <v>20762</v>
      </c>
      <c r="C4" s="17">
        <v>70798.649999999994</v>
      </c>
      <c r="D4" s="11"/>
      <c r="E4" s="11"/>
      <c r="F4" s="15" t="s">
        <v>3</v>
      </c>
      <c r="G4" s="16">
        <v>1151</v>
      </c>
      <c r="H4" s="17">
        <v>3946.99</v>
      </c>
    </row>
    <row r="5" spans="1:9" x14ac:dyDescent="0.25">
      <c r="A5" s="15" t="s">
        <v>4</v>
      </c>
      <c r="B5" s="16">
        <v>20642</v>
      </c>
      <c r="C5" s="14">
        <v>68752.490000000005</v>
      </c>
      <c r="D5" s="11"/>
      <c r="E5" s="11"/>
      <c r="F5" s="15" t="s">
        <v>4</v>
      </c>
      <c r="G5" s="16">
        <v>1136</v>
      </c>
      <c r="H5" s="17">
        <v>3814.1</v>
      </c>
      <c r="I5" s="11"/>
    </row>
    <row r="6" spans="1:9" x14ac:dyDescent="0.25">
      <c r="A6" s="15" t="s">
        <v>5</v>
      </c>
      <c r="B6" s="16">
        <v>19786</v>
      </c>
      <c r="C6" s="14">
        <v>71087.600000000006</v>
      </c>
      <c r="D6" s="11"/>
      <c r="E6" s="11"/>
      <c r="F6" s="15" t="s">
        <v>5</v>
      </c>
      <c r="G6" s="16">
        <v>1136</v>
      </c>
      <c r="H6" s="14">
        <v>4081.4480639999992</v>
      </c>
    </row>
    <row r="7" spans="1:9" x14ac:dyDescent="0.25">
      <c r="A7" s="15" t="s">
        <v>6</v>
      </c>
      <c r="B7" s="30">
        <v>40201</v>
      </c>
      <c r="C7" s="14">
        <v>138636.41</v>
      </c>
      <c r="D7" s="11"/>
      <c r="E7" s="11"/>
      <c r="F7" s="15" t="s">
        <v>6</v>
      </c>
      <c r="G7" s="28">
        <v>1132</v>
      </c>
      <c r="H7" s="17">
        <v>3903.8921759999994</v>
      </c>
    </row>
    <row r="8" spans="1:9" x14ac:dyDescent="0.25">
      <c r="A8" s="15" t="s">
        <v>7</v>
      </c>
      <c r="B8" s="30">
        <v>8974</v>
      </c>
      <c r="C8" s="14">
        <v>32276.16</v>
      </c>
      <c r="D8" s="11"/>
      <c r="E8" s="11"/>
      <c r="F8" s="15" t="s">
        <v>7</v>
      </c>
      <c r="G8" s="28">
        <v>1130</v>
      </c>
      <c r="H8" s="17">
        <v>4064.18</v>
      </c>
    </row>
    <row r="9" spans="1:9" x14ac:dyDescent="0.25">
      <c r="A9" s="15" t="s">
        <v>8</v>
      </c>
      <c r="B9" s="30">
        <v>84605</v>
      </c>
      <c r="C9" s="14">
        <v>316102.2</v>
      </c>
      <c r="D9" s="11"/>
      <c r="E9" s="11"/>
      <c r="F9" s="15" t="s">
        <v>8</v>
      </c>
      <c r="G9" s="28">
        <v>1127</v>
      </c>
      <c r="H9" s="17">
        <v>4240.1899999999996</v>
      </c>
    </row>
    <row r="10" spans="1:9" x14ac:dyDescent="0.25">
      <c r="A10" s="15" t="s">
        <v>9</v>
      </c>
      <c r="B10" s="19">
        <v>64664</v>
      </c>
      <c r="C10" s="14">
        <v>242874.92</v>
      </c>
      <c r="D10" s="11"/>
      <c r="E10" s="11"/>
      <c r="F10" s="15" t="s">
        <v>9</v>
      </c>
      <c r="G10" s="19">
        <v>1128</v>
      </c>
      <c r="H10" s="17">
        <v>4236.71</v>
      </c>
    </row>
    <row r="11" spans="1:9" ht="18.75" customHeight="1" x14ac:dyDescent="0.25">
      <c r="A11" s="15" t="s">
        <v>10</v>
      </c>
      <c r="B11" s="19">
        <v>81032</v>
      </c>
      <c r="C11" s="14">
        <v>318659.96999999997</v>
      </c>
      <c r="D11" s="11"/>
      <c r="E11" s="11"/>
      <c r="F11" s="15" t="s">
        <v>10</v>
      </c>
      <c r="G11" s="19">
        <v>1132</v>
      </c>
      <c r="H11" s="17">
        <v>4451.62</v>
      </c>
    </row>
    <row r="12" spans="1:9" x14ac:dyDescent="0.25">
      <c r="A12" s="15" t="s">
        <v>11</v>
      </c>
      <c r="B12" s="19">
        <v>70659</v>
      </c>
      <c r="C12" s="14">
        <v>265180.65999999997</v>
      </c>
      <c r="D12" s="11"/>
      <c r="E12" s="11"/>
      <c r="F12" s="15" t="s">
        <v>11</v>
      </c>
      <c r="G12" s="19">
        <v>1132</v>
      </c>
      <c r="H12" s="17">
        <v>4248.3599999999997</v>
      </c>
    </row>
    <row r="13" spans="1:9" x14ac:dyDescent="0.25">
      <c r="A13" s="15" t="s">
        <v>12</v>
      </c>
      <c r="B13" s="20">
        <v>55634</v>
      </c>
      <c r="C13" s="14">
        <v>195975.89</v>
      </c>
      <c r="D13" s="11"/>
      <c r="E13" s="11"/>
      <c r="F13" s="15" t="s">
        <v>12</v>
      </c>
      <c r="G13" s="19">
        <v>1140</v>
      </c>
      <c r="H13" s="17">
        <v>4015.68</v>
      </c>
    </row>
    <row r="14" spans="1:9" x14ac:dyDescent="0.25">
      <c r="A14" s="19" t="s">
        <v>13</v>
      </c>
      <c r="B14" s="20">
        <v>86824</v>
      </c>
      <c r="C14" s="21">
        <v>263185.28999999998</v>
      </c>
      <c r="D14" s="11"/>
      <c r="E14" s="11"/>
      <c r="F14" s="19" t="s">
        <v>13</v>
      </c>
      <c r="G14" s="20">
        <v>831</v>
      </c>
      <c r="H14" s="21">
        <v>3022.76</v>
      </c>
    </row>
    <row r="15" spans="1:9" x14ac:dyDescent="0.25">
      <c r="A15" s="4" t="s">
        <v>14</v>
      </c>
      <c r="B15" s="5">
        <f>SUM(B3:B14)</f>
        <v>579048</v>
      </c>
      <c r="C15" s="6">
        <f>SUM(C3:C14)</f>
        <v>2064853.4899999998</v>
      </c>
      <c r="D15" s="11"/>
      <c r="E15" s="11"/>
      <c r="F15" s="4" t="s">
        <v>14</v>
      </c>
      <c r="G15" s="5">
        <f>SUM(G3:G14)</f>
        <v>13335</v>
      </c>
      <c r="H15" s="6">
        <f>SUM(H3:H14)</f>
        <v>47759.900239999995</v>
      </c>
    </row>
    <row r="16" spans="1:9" ht="69" customHeight="1" thickBot="1" x14ac:dyDescent="0.3">
      <c r="A16" s="115" t="s">
        <v>15</v>
      </c>
      <c r="B16" s="115"/>
      <c r="C16" s="115"/>
      <c r="D16" s="11"/>
      <c r="E16" s="11"/>
      <c r="F16" s="115" t="s">
        <v>18</v>
      </c>
      <c r="G16" s="115"/>
      <c r="H16" s="115"/>
    </row>
    <row r="17" spans="1:9" ht="15.75" customHeight="1" thickBot="1" x14ac:dyDescent="0.3">
      <c r="A17" s="1">
        <v>2019</v>
      </c>
      <c r="B17" s="2" t="s">
        <v>0</v>
      </c>
      <c r="C17" s="3" t="s">
        <v>1</v>
      </c>
      <c r="D17" s="11"/>
      <c r="E17" s="11"/>
      <c r="F17" s="1">
        <v>2019</v>
      </c>
      <c r="G17" s="2" t="s">
        <v>0</v>
      </c>
      <c r="H17" s="3" t="s">
        <v>1</v>
      </c>
    </row>
    <row r="18" spans="1:9" x14ac:dyDescent="0.25">
      <c r="A18" s="12" t="s">
        <v>2</v>
      </c>
      <c r="B18" s="22">
        <v>60084</v>
      </c>
      <c r="C18" s="17">
        <f>B18*2.46718*1.2</f>
        <v>177885.65174399997</v>
      </c>
      <c r="D18" s="11"/>
      <c r="E18" s="11"/>
      <c r="F18" s="12" t="s">
        <v>2</v>
      </c>
      <c r="G18" s="13">
        <v>2635</v>
      </c>
      <c r="H18" s="14">
        <v>8481.91</v>
      </c>
    </row>
    <row r="19" spans="1:9" x14ac:dyDescent="0.25">
      <c r="A19" s="15" t="s">
        <v>3</v>
      </c>
      <c r="B19" s="13">
        <v>57720</v>
      </c>
      <c r="C19" s="17">
        <v>179459.97</v>
      </c>
      <c r="D19" s="11"/>
      <c r="E19" s="11"/>
      <c r="F19" s="15" t="s">
        <v>3</v>
      </c>
      <c r="G19" s="16">
        <v>2179</v>
      </c>
      <c r="H19" s="17">
        <f>G19*2.84154*1.2</f>
        <v>7430.0587920000007</v>
      </c>
    </row>
    <row r="20" spans="1:9" x14ac:dyDescent="0.25">
      <c r="A20" s="15" t="s">
        <v>4</v>
      </c>
      <c r="B20" s="16">
        <v>56066</v>
      </c>
      <c r="C20" s="23">
        <v>158012.65</v>
      </c>
      <c r="D20" s="29"/>
      <c r="E20" s="29"/>
      <c r="F20" s="15" t="s">
        <v>4</v>
      </c>
      <c r="G20" s="16">
        <v>2520</v>
      </c>
      <c r="H20" s="17">
        <v>8393.39</v>
      </c>
      <c r="I20" s="11"/>
    </row>
    <row r="21" spans="1:9" x14ac:dyDescent="0.25">
      <c r="A21" s="15" t="s">
        <v>5</v>
      </c>
      <c r="B21" s="16">
        <v>55483</v>
      </c>
      <c r="C21" s="14">
        <v>173341.94</v>
      </c>
      <c r="D21" s="29"/>
      <c r="E21" s="29"/>
      <c r="F21" s="15" t="s">
        <v>5</v>
      </c>
      <c r="G21" s="16">
        <v>1932</v>
      </c>
      <c r="H21" s="14">
        <v>6941.3359680000003</v>
      </c>
    </row>
    <row r="22" spans="1:9" x14ac:dyDescent="0.25">
      <c r="A22" s="15" t="s">
        <v>6</v>
      </c>
      <c r="B22" s="16">
        <v>53011</v>
      </c>
      <c r="C22" s="23">
        <v>157761.9</v>
      </c>
      <c r="D22" s="29"/>
      <c r="E22" s="29"/>
      <c r="F22" s="15" t="s">
        <v>6</v>
      </c>
      <c r="G22" s="28">
        <v>1500</v>
      </c>
      <c r="H22" s="17">
        <v>5173.0119999999997</v>
      </c>
    </row>
    <row r="23" spans="1:9" x14ac:dyDescent="0.25">
      <c r="A23" s="15" t="s">
        <v>7</v>
      </c>
      <c r="B23" s="16">
        <v>54030</v>
      </c>
      <c r="C23" s="23">
        <v>166705.70000000001</v>
      </c>
      <c r="D23" s="29"/>
      <c r="E23" s="29"/>
      <c r="F23" s="15" t="s">
        <v>7</v>
      </c>
      <c r="G23" s="28">
        <v>1402</v>
      </c>
      <c r="H23" s="17">
        <v>5042.47</v>
      </c>
    </row>
    <row r="24" spans="1:9" x14ac:dyDescent="0.25">
      <c r="A24" s="15" t="s">
        <v>8</v>
      </c>
      <c r="B24" s="16">
        <v>54757</v>
      </c>
      <c r="C24" s="23">
        <v>163194.04999999999</v>
      </c>
      <c r="D24" s="29"/>
      <c r="E24" s="29"/>
      <c r="F24" s="15" t="s">
        <v>8</v>
      </c>
      <c r="G24" s="28">
        <v>1498</v>
      </c>
      <c r="H24" s="17">
        <v>5596.85</v>
      </c>
    </row>
    <row r="25" spans="1:9" x14ac:dyDescent="0.25">
      <c r="A25" s="15" t="s">
        <v>9</v>
      </c>
      <c r="B25" s="28">
        <v>55633</v>
      </c>
      <c r="C25" s="23">
        <v>165043.01</v>
      </c>
      <c r="D25" s="29"/>
      <c r="E25" s="29"/>
      <c r="F25" s="15" t="s">
        <v>9</v>
      </c>
      <c r="G25" s="19">
        <v>1494</v>
      </c>
      <c r="H25" s="17">
        <v>5611.39</v>
      </c>
    </row>
    <row r="26" spans="1:9" ht="16.5" customHeight="1" x14ac:dyDescent="0.25">
      <c r="A26" s="15" t="s">
        <v>10</v>
      </c>
      <c r="B26" s="19">
        <v>53489</v>
      </c>
      <c r="C26" s="23">
        <v>173640.73</v>
      </c>
      <c r="D26" s="11"/>
      <c r="E26" s="11"/>
      <c r="F26" s="15" t="s">
        <v>10</v>
      </c>
      <c r="G26" s="19">
        <v>1629</v>
      </c>
      <c r="H26" s="17">
        <v>6406.08</v>
      </c>
    </row>
    <row r="27" spans="1:9" x14ac:dyDescent="0.25">
      <c r="A27" s="15" t="s">
        <v>11</v>
      </c>
      <c r="B27" s="19">
        <v>54941</v>
      </c>
      <c r="C27" s="23">
        <v>170009</v>
      </c>
      <c r="D27" s="11"/>
      <c r="E27" s="11"/>
      <c r="F27" s="15" t="s">
        <v>11</v>
      </c>
      <c r="G27" s="19">
        <v>1912</v>
      </c>
      <c r="H27" s="17">
        <v>7175.66</v>
      </c>
    </row>
    <row r="28" spans="1:9" x14ac:dyDescent="0.25">
      <c r="A28" s="15" t="s">
        <v>12</v>
      </c>
      <c r="B28" s="19">
        <v>55263</v>
      </c>
      <c r="C28" s="23">
        <v>164747.18</v>
      </c>
      <c r="D28" s="11"/>
      <c r="E28" s="11"/>
      <c r="F28" s="15" t="s">
        <v>12</v>
      </c>
      <c r="G28" s="19">
        <v>2001</v>
      </c>
      <c r="H28" s="17">
        <v>7048.58</v>
      </c>
    </row>
    <row r="29" spans="1:9" x14ac:dyDescent="0.25">
      <c r="A29" s="24" t="s">
        <v>13</v>
      </c>
      <c r="B29" s="25">
        <v>56861</v>
      </c>
      <c r="C29" s="26">
        <v>170574.82</v>
      </c>
      <c r="D29" s="11"/>
      <c r="E29" s="11"/>
      <c r="F29" s="19" t="s">
        <v>13</v>
      </c>
      <c r="G29" s="20">
        <v>2159</v>
      </c>
      <c r="H29" s="21">
        <v>7853.36</v>
      </c>
    </row>
    <row r="30" spans="1:9" x14ac:dyDescent="0.25">
      <c r="A30" s="7" t="s">
        <v>16</v>
      </c>
      <c r="B30" s="7">
        <f>SUM(B18:B29)</f>
        <v>667338</v>
      </c>
      <c r="C30" s="8">
        <f>SUM(C18:C29)</f>
        <v>2020376.6017440001</v>
      </c>
      <c r="D30" s="11"/>
      <c r="E30" s="11"/>
      <c r="F30" s="4" t="s">
        <v>14</v>
      </c>
      <c r="G30" s="5">
        <f>SUM(G18:G29)</f>
        <v>22861</v>
      </c>
      <c r="H30" s="6">
        <f>SUM(H18:H29)</f>
        <v>81154.09676</v>
      </c>
    </row>
    <row r="31" spans="1:9" x14ac:dyDescent="0.25">
      <c r="A31" s="11"/>
      <c r="B31" s="11"/>
      <c r="C31" s="11"/>
      <c r="D31" s="11"/>
      <c r="E31" s="11"/>
      <c r="F31" s="11"/>
      <c r="G31" s="11"/>
      <c r="H31" s="11"/>
    </row>
    <row r="32" spans="1:9" ht="57" customHeight="1" thickBot="1" x14ac:dyDescent="0.3">
      <c r="A32" s="115" t="s">
        <v>20</v>
      </c>
      <c r="B32" s="115"/>
      <c r="C32" s="115"/>
      <c r="D32" s="11"/>
      <c r="E32" s="11"/>
      <c r="F32" s="115" t="s">
        <v>22</v>
      </c>
      <c r="G32" s="115"/>
      <c r="H32" s="115"/>
    </row>
    <row r="33" spans="1:8" ht="15.75" thickBot="1" x14ac:dyDescent="0.3">
      <c r="A33" s="1">
        <v>2019</v>
      </c>
      <c r="B33" s="2" t="s">
        <v>0</v>
      </c>
      <c r="C33" s="3" t="s">
        <v>1</v>
      </c>
      <c r="D33" s="11"/>
      <c r="E33" s="11"/>
      <c r="F33" s="1">
        <v>2019</v>
      </c>
      <c r="G33" s="2" t="s">
        <v>0</v>
      </c>
      <c r="H33" s="3" t="s">
        <v>1</v>
      </c>
    </row>
    <row r="34" spans="1:8" x14ac:dyDescent="0.25">
      <c r="A34" s="12" t="s">
        <v>2</v>
      </c>
      <c r="B34" s="22">
        <v>59</v>
      </c>
      <c r="C34" s="14">
        <v>189.91</v>
      </c>
      <c r="D34" s="11"/>
      <c r="E34" s="11"/>
      <c r="F34" s="12" t="s">
        <v>2</v>
      </c>
      <c r="G34" s="13">
        <f>B3+G3+B18+G18+B34</f>
        <v>89203</v>
      </c>
      <c r="H34" s="27">
        <f>C3+H3+C18+H18+C34</f>
        <v>271614.69174399995</v>
      </c>
    </row>
    <row r="35" spans="1:8" x14ac:dyDescent="0.25">
      <c r="A35" s="15" t="s">
        <v>3</v>
      </c>
      <c r="B35" s="13">
        <v>54</v>
      </c>
      <c r="C35" s="17">
        <f>B35*2.84154*1.2</f>
        <v>184.13179199999999</v>
      </c>
      <c r="D35" s="11"/>
      <c r="E35" s="11"/>
      <c r="F35" s="15" t="s">
        <v>3</v>
      </c>
      <c r="G35" s="13">
        <f t="shared" ref="G35" si="0">B4+G4+B19+G19+B35</f>
        <v>81866</v>
      </c>
      <c r="H35" s="27">
        <f>C4+H4+C19+H19+C35</f>
        <v>261819.80058399998</v>
      </c>
    </row>
    <row r="36" spans="1:8" x14ac:dyDescent="0.25">
      <c r="A36" s="15" t="s">
        <v>4</v>
      </c>
      <c r="B36" s="16">
        <v>61</v>
      </c>
      <c r="C36" s="23">
        <v>203.17</v>
      </c>
      <c r="D36" s="11"/>
      <c r="E36" s="11"/>
      <c r="F36" s="15" t="s">
        <v>4</v>
      </c>
      <c r="G36" s="13">
        <f t="shared" ref="G36:H36" si="1">B5+G5+B20+G20+B36</f>
        <v>80425</v>
      </c>
      <c r="H36" s="27">
        <f t="shared" si="1"/>
        <v>239175.80000000002</v>
      </c>
    </row>
    <row r="37" spans="1:8" x14ac:dyDescent="0.25">
      <c r="A37" s="15" t="s">
        <v>5</v>
      </c>
      <c r="B37" s="16">
        <v>64</v>
      </c>
      <c r="C37" s="14">
        <v>229.94073599999999</v>
      </c>
      <c r="D37" s="11"/>
      <c r="E37" s="11"/>
      <c r="F37" s="15" t="s">
        <v>5</v>
      </c>
      <c r="G37" s="13">
        <f t="shared" ref="G37:H37" si="2">B6+G6+B21+G21+B37</f>
        <v>78401</v>
      </c>
      <c r="H37" s="27">
        <f t="shared" si="2"/>
        <v>255682.26476799999</v>
      </c>
    </row>
    <row r="38" spans="1:8" x14ac:dyDescent="0.25">
      <c r="A38" s="15" t="s">
        <v>6</v>
      </c>
      <c r="B38" s="16">
        <v>71</v>
      </c>
      <c r="C38" s="23">
        <v>244.85542799999999</v>
      </c>
      <c r="D38" s="11"/>
      <c r="E38" s="11"/>
      <c r="F38" s="15" t="s">
        <v>6</v>
      </c>
      <c r="G38" s="13">
        <f t="shared" ref="G38:H38" si="3">B7+G7+B22+G22+B38</f>
        <v>95915</v>
      </c>
      <c r="H38" s="27">
        <f t="shared" si="3"/>
        <v>305720.06960399996</v>
      </c>
    </row>
    <row r="39" spans="1:8" x14ac:dyDescent="0.25">
      <c r="A39" s="15" t="s">
        <v>7</v>
      </c>
      <c r="B39" s="16">
        <v>75</v>
      </c>
      <c r="C39" s="23">
        <v>269.75</v>
      </c>
      <c r="D39" s="11"/>
      <c r="E39" s="11"/>
      <c r="F39" s="15" t="s">
        <v>7</v>
      </c>
      <c r="G39" s="13">
        <f t="shared" ref="G39:H39" si="4">B8+G8+B23+G23+B39</f>
        <v>65611</v>
      </c>
      <c r="H39" s="27">
        <f t="shared" si="4"/>
        <v>208358.26</v>
      </c>
    </row>
    <row r="40" spans="1:8" x14ac:dyDescent="0.25">
      <c r="A40" s="15" t="s">
        <v>8</v>
      </c>
      <c r="B40" s="16">
        <v>88</v>
      </c>
      <c r="C40" s="23">
        <v>328.79</v>
      </c>
      <c r="D40" s="11"/>
      <c r="E40" s="11"/>
      <c r="F40" s="15" t="s">
        <v>8</v>
      </c>
      <c r="G40" s="13">
        <f t="shared" ref="G40:H40" si="5">B9+G9+B24+G24+B40</f>
        <v>142075</v>
      </c>
      <c r="H40" s="27">
        <f t="shared" si="5"/>
        <v>489462.07999999996</v>
      </c>
    </row>
    <row r="41" spans="1:8" x14ac:dyDescent="0.25">
      <c r="A41" s="15" t="s">
        <v>9</v>
      </c>
      <c r="B41" s="18">
        <v>91</v>
      </c>
      <c r="C41" s="23">
        <v>341.8</v>
      </c>
      <c r="D41" s="11"/>
      <c r="E41" s="11"/>
      <c r="F41" s="15" t="s">
        <v>9</v>
      </c>
      <c r="G41" s="13">
        <f t="shared" ref="G41" si="6">B10+G10+B25+G25+B41</f>
        <v>123010</v>
      </c>
      <c r="H41" s="27">
        <f t="shared" ref="H41" si="7">C10+H10+C25+H25+C41</f>
        <v>418107.83</v>
      </c>
    </row>
    <row r="42" spans="1:8" x14ac:dyDescent="0.25">
      <c r="A42" s="15" t="s">
        <v>10</v>
      </c>
      <c r="B42" s="19">
        <v>80</v>
      </c>
      <c r="C42" s="23">
        <v>314.60000000000002</v>
      </c>
      <c r="D42" s="11"/>
      <c r="E42" s="11"/>
      <c r="F42" s="15" t="s">
        <v>10</v>
      </c>
      <c r="G42" s="13">
        <f t="shared" ref="G42:H42" si="8">B11+G11+B26+G26+B42</f>
        <v>137362</v>
      </c>
      <c r="H42" s="27">
        <f t="shared" si="8"/>
        <v>503472.99999999994</v>
      </c>
    </row>
    <row r="43" spans="1:8" x14ac:dyDescent="0.25">
      <c r="A43" s="15" t="s">
        <v>11</v>
      </c>
      <c r="B43" s="19">
        <v>82</v>
      </c>
      <c r="C43" s="23">
        <v>307.74</v>
      </c>
      <c r="D43" s="11"/>
      <c r="E43" s="11"/>
      <c r="F43" s="15" t="s">
        <v>11</v>
      </c>
      <c r="G43" s="13">
        <f t="shared" ref="G43:H43" si="9">B12+G12+B27+G27+B43</f>
        <v>128726</v>
      </c>
      <c r="H43" s="27">
        <f t="shared" si="9"/>
        <v>446921.41999999993</v>
      </c>
    </row>
    <row r="44" spans="1:8" x14ac:dyDescent="0.25">
      <c r="A44" s="15" t="s">
        <v>12</v>
      </c>
      <c r="B44" s="19">
        <v>83</v>
      </c>
      <c r="C44" s="23">
        <v>292.37</v>
      </c>
      <c r="D44" s="11"/>
      <c r="E44" s="11"/>
      <c r="F44" s="15" t="s">
        <v>12</v>
      </c>
      <c r="G44" s="13">
        <f>B13+G13+B28+G28+B44</f>
        <v>114121</v>
      </c>
      <c r="H44" s="27">
        <f t="shared" ref="H44" si="10">C13+H13+C28+H28+C44</f>
        <v>372079.7</v>
      </c>
    </row>
    <row r="45" spans="1:8" x14ac:dyDescent="0.25">
      <c r="A45" s="24" t="s">
        <v>13</v>
      </c>
      <c r="B45" s="25">
        <v>103</v>
      </c>
      <c r="C45" s="26">
        <v>371.03</v>
      </c>
      <c r="D45" s="11"/>
      <c r="E45" s="11"/>
      <c r="F45" s="24" t="s">
        <v>13</v>
      </c>
      <c r="G45" s="13">
        <f>B14+G14+B29+G29+B45</f>
        <v>146778</v>
      </c>
      <c r="H45" s="27">
        <f>C14+H14+C29+H29+C45</f>
        <v>445007.26</v>
      </c>
    </row>
    <row r="46" spans="1:8" x14ac:dyDescent="0.25">
      <c r="A46" s="7" t="s">
        <v>16</v>
      </c>
      <c r="B46" s="7">
        <f>SUM(B34:B45)</f>
        <v>911</v>
      </c>
      <c r="C46" s="8">
        <f>SUM(C34:C45)</f>
        <v>3278.0879559999994</v>
      </c>
      <c r="D46" s="11"/>
      <c r="E46" s="11"/>
      <c r="F46" s="9" t="s">
        <v>21</v>
      </c>
      <c r="G46" s="9">
        <f>SUM(G34:G45)</f>
        <v>1283493</v>
      </c>
      <c r="H46" s="10">
        <f>SUM(H34:H45)</f>
        <v>4217422.1766999997</v>
      </c>
    </row>
  </sheetData>
  <mergeCells count="6">
    <mergeCell ref="A1:C1"/>
    <mergeCell ref="A16:C16"/>
    <mergeCell ref="F1:H1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" zoomScaleNormal="100" workbookViewId="0">
      <selection activeCell="F32" sqref="F32:H32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115" t="s">
        <v>17</v>
      </c>
      <c r="B1" s="115"/>
      <c r="C1" s="115"/>
      <c r="D1" s="11"/>
      <c r="E1" s="11"/>
      <c r="F1" s="115" t="s">
        <v>19</v>
      </c>
      <c r="G1" s="115"/>
      <c r="H1" s="115"/>
    </row>
    <row r="2" spans="1:9" ht="15.75" thickBot="1" x14ac:dyDescent="0.3">
      <c r="A2" s="1">
        <v>2020</v>
      </c>
      <c r="B2" s="2" t="s">
        <v>0</v>
      </c>
      <c r="C2" s="3" t="s">
        <v>1</v>
      </c>
      <c r="D2" s="11"/>
      <c r="E2" s="11"/>
      <c r="F2" s="1">
        <v>2020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0</v>
      </c>
      <c r="C3" s="14">
        <v>0</v>
      </c>
      <c r="D3" s="11"/>
      <c r="E3" s="11"/>
      <c r="F3" s="12" t="s">
        <v>2</v>
      </c>
      <c r="G3" s="13">
        <v>833</v>
      </c>
      <c r="H3" s="14">
        <v>2782.32</v>
      </c>
    </row>
    <row r="4" spans="1:9" x14ac:dyDescent="0.25">
      <c r="A4" s="15" t="s">
        <v>3</v>
      </c>
      <c r="B4" s="16">
        <v>0</v>
      </c>
      <c r="C4" s="17">
        <v>0</v>
      </c>
      <c r="D4" s="11"/>
      <c r="E4" s="11"/>
      <c r="F4" s="15" t="s">
        <v>3</v>
      </c>
      <c r="G4" s="16">
        <v>830</v>
      </c>
      <c r="H4" s="17">
        <v>3013.96</v>
      </c>
    </row>
    <row r="5" spans="1:9" x14ac:dyDescent="0.25">
      <c r="A5" s="15" t="s">
        <v>4</v>
      </c>
      <c r="B5" s="16">
        <v>0</v>
      </c>
      <c r="C5" s="14">
        <v>0</v>
      </c>
      <c r="D5" s="11"/>
      <c r="E5" s="11"/>
      <c r="F5" s="15" t="s">
        <v>4</v>
      </c>
      <c r="G5" s="16">
        <v>827</v>
      </c>
      <c r="H5" s="17">
        <v>2823.26</v>
      </c>
      <c r="I5" s="11"/>
    </row>
    <row r="6" spans="1:9" x14ac:dyDescent="0.25">
      <c r="A6" s="15" t="s">
        <v>5</v>
      </c>
      <c r="B6" s="16">
        <v>0</v>
      </c>
      <c r="C6" s="14">
        <v>0</v>
      </c>
      <c r="D6" s="11"/>
      <c r="E6" s="11"/>
      <c r="F6" s="15" t="s">
        <v>5</v>
      </c>
      <c r="G6" s="16">
        <v>826</v>
      </c>
      <c r="H6" s="14">
        <v>2835.43</v>
      </c>
    </row>
    <row r="7" spans="1:9" x14ac:dyDescent="0.25">
      <c r="A7" s="15" t="s">
        <v>6</v>
      </c>
      <c r="B7" s="30">
        <v>0</v>
      </c>
      <c r="C7" s="14">
        <v>0</v>
      </c>
      <c r="D7" s="11"/>
      <c r="E7" s="11"/>
      <c r="F7" s="15" t="s">
        <v>6</v>
      </c>
      <c r="G7" s="28">
        <v>823</v>
      </c>
      <c r="H7" s="17">
        <v>2810.51</v>
      </c>
    </row>
    <row r="8" spans="1:9" x14ac:dyDescent="0.25">
      <c r="A8" s="15" t="s">
        <v>7</v>
      </c>
      <c r="B8" s="30">
        <v>0</v>
      </c>
      <c r="C8" s="14">
        <v>0</v>
      </c>
      <c r="D8" s="11"/>
      <c r="E8" s="11"/>
      <c r="F8" s="15" t="s">
        <v>7</v>
      </c>
      <c r="G8" s="28">
        <v>823</v>
      </c>
      <c r="H8" s="17">
        <v>2563.9165899999998</v>
      </c>
    </row>
    <row r="9" spans="1:9" x14ac:dyDescent="0.25">
      <c r="A9" s="15" t="s">
        <v>8</v>
      </c>
      <c r="B9" s="39">
        <v>60446</v>
      </c>
      <c r="C9" s="14">
        <v>314757.36655000004</v>
      </c>
      <c r="D9" s="11"/>
      <c r="E9" s="11"/>
      <c r="F9" s="15" t="s">
        <v>8</v>
      </c>
      <c r="G9" s="28">
        <v>823</v>
      </c>
      <c r="H9" s="17">
        <v>3135.08</v>
      </c>
    </row>
    <row r="10" spans="1:9" x14ac:dyDescent="0.25">
      <c r="A10" s="15" t="s">
        <v>9</v>
      </c>
      <c r="B10" s="19">
        <v>136644</v>
      </c>
      <c r="C10" s="14">
        <v>711539.31765308219</v>
      </c>
      <c r="D10" s="11"/>
      <c r="E10" s="11"/>
      <c r="F10" s="15" t="s">
        <v>9</v>
      </c>
      <c r="G10" s="19">
        <v>823</v>
      </c>
      <c r="H10" s="17">
        <v>3060.49</v>
      </c>
    </row>
    <row r="11" spans="1:9" ht="18.75" customHeight="1" x14ac:dyDescent="0.25">
      <c r="A11" s="15" t="s">
        <v>10</v>
      </c>
      <c r="B11" s="19">
        <v>123105</v>
      </c>
      <c r="C11" s="14">
        <v>641038.37489888095</v>
      </c>
      <c r="D11" s="11"/>
      <c r="E11" s="11"/>
      <c r="F11" s="15" t="s">
        <v>10</v>
      </c>
      <c r="G11" s="19">
        <v>823</v>
      </c>
      <c r="H11" s="17">
        <v>3088.15</v>
      </c>
    </row>
    <row r="12" spans="1:9" x14ac:dyDescent="0.25">
      <c r="A12" s="15" t="s">
        <v>11</v>
      </c>
      <c r="B12" s="19">
        <v>62677</v>
      </c>
      <c r="C12" s="14">
        <v>225768</v>
      </c>
      <c r="D12" s="11"/>
      <c r="E12" s="11"/>
      <c r="F12" s="15" t="s">
        <v>11</v>
      </c>
      <c r="G12" s="19">
        <v>823</v>
      </c>
      <c r="H12" s="17">
        <v>2964.52</v>
      </c>
    </row>
    <row r="13" spans="1:9" x14ac:dyDescent="0.25">
      <c r="A13" s="15" t="s">
        <v>12</v>
      </c>
      <c r="B13" s="19">
        <v>68248</v>
      </c>
      <c r="C13" s="14">
        <v>243208</v>
      </c>
      <c r="D13" s="11"/>
      <c r="E13" s="11"/>
      <c r="F13" s="15" t="s">
        <v>12</v>
      </c>
      <c r="G13" s="19">
        <v>827</v>
      </c>
      <c r="H13" s="17">
        <v>2947.1</v>
      </c>
    </row>
    <row r="14" spans="1:9" x14ac:dyDescent="0.25">
      <c r="A14" s="19" t="s">
        <v>13</v>
      </c>
      <c r="B14" s="20">
        <v>125093</v>
      </c>
      <c r="C14" s="21">
        <v>409326</v>
      </c>
      <c r="D14" s="11"/>
      <c r="E14" s="11"/>
      <c r="F14" s="19" t="s">
        <v>13</v>
      </c>
      <c r="G14" s="20">
        <v>829</v>
      </c>
      <c r="H14" s="21">
        <v>2737.76</v>
      </c>
    </row>
    <row r="15" spans="1:9" x14ac:dyDescent="0.25">
      <c r="A15" s="4" t="s">
        <v>14</v>
      </c>
      <c r="B15" s="5">
        <f>SUM(B3:B14)</f>
        <v>576213</v>
      </c>
      <c r="C15" s="6">
        <f>SUM(C3:C14)</f>
        <v>2545637.0591019634</v>
      </c>
      <c r="D15" s="11"/>
      <c r="E15" s="11"/>
      <c r="F15" s="4" t="s">
        <v>14</v>
      </c>
      <c r="G15" s="5">
        <f>SUM(G3:G14)</f>
        <v>9910</v>
      </c>
      <c r="H15" s="6">
        <f>SUM(H3:H14)</f>
        <v>34762.496589999995</v>
      </c>
    </row>
    <row r="16" spans="1:9" ht="69" customHeight="1" x14ac:dyDescent="0.25">
      <c r="A16" s="116" t="s">
        <v>15</v>
      </c>
      <c r="B16" s="116"/>
      <c r="C16" s="116"/>
      <c r="D16" s="11"/>
      <c r="E16" s="11"/>
      <c r="F16" s="116" t="s">
        <v>18</v>
      </c>
      <c r="G16" s="116"/>
      <c r="H16" s="116"/>
    </row>
    <row r="17" spans="1:9" ht="15.75" customHeight="1" x14ac:dyDescent="0.25">
      <c r="A17" s="4">
        <v>2020</v>
      </c>
      <c r="B17" s="4" t="s">
        <v>0</v>
      </c>
      <c r="C17" s="4" t="s">
        <v>1</v>
      </c>
      <c r="D17" s="11"/>
      <c r="E17" s="11"/>
      <c r="F17" s="4">
        <v>2020</v>
      </c>
      <c r="G17" s="4" t="s">
        <v>0</v>
      </c>
      <c r="H17" s="4" t="s">
        <v>1</v>
      </c>
    </row>
    <row r="18" spans="1:9" x14ac:dyDescent="0.25">
      <c r="A18" s="19" t="s">
        <v>2</v>
      </c>
      <c r="B18" s="31">
        <v>54465</v>
      </c>
      <c r="C18" s="31">
        <v>172371.28</v>
      </c>
      <c r="D18" s="11"/>
      <c r="E18" s="11"/>
      <c r="F18" s="19" t="s">
        <v>2</v>
      </c>
      <c r="G18" s="31">
        <v>2087</v>
      </c>
      <c r="H18" s="31">
        <v>6970.82</v>
      </c>
    </row>
    <row r="19" spans="1:9" x14ac:dyDescent="0.25">
      <c r="A19" s="19" t="s">
        <v>3</v>
      </c>
      <c r="B19" s="31">
        <v>51164</v>
      </c>
      <c r="C19" s="31">
        <v>172773.67</v>
      </c>
      <c r="D19" s="11"/>
      <c r="E19" s="11"/>
      <c r="F19" s="19" t="s">
        <v>3</v>
      </c>
      <c r="G19" s="31">
        <v>1986</v>
      </c>
      <c r="H19" s="31">
        <v>7211.71</v>
      </c>
    </row>
    <row r="20" spans="1:9" x14ac:dyDescent="0.25">
      <c r="A20" s="19" t="s">
        <v>4</v>
      </c>
      <c r="B20" s="31">
        <v>47581</v>
      </c>
      <c r="C20" s="31">
        <v>141795.76</v>
      </c>
      <c r="D20" s="29"/>
      <c r="E20" s="29"/>
      <c r="F20" s="19" t="s">
        <v>4</v>
      </c>
      <c r="G20" s="31">
        <v>1878</v>
      </c>
      <c r="H20" s="31">
        <v>6411.24</v>
      </c>
      <c r="I20" s="11"/>
    </row>
    <row r="21" spans="1:9" x14ac:dyDescent="0.25">
      <c r="A21" s="19" t="s">
        <v>5</v>
      </c>
      <c r="B21" s="31">
        <v>52266</v>
      </c>
      <c r="C21" s="31">
        <v>158759.24</v>
      </c>
      <c r="D21" s="29"/>
      <c r="E21" s="29"/>
      <c r="F21" s="19" t="s">
        <v>5</v>
      </c>
      <c r="G21" s="31">
        <v>1821</v>
      </c>
      <c r="H21" s="31">
        <v>6250.98</v>
      </c>
    </row>
    <row r="22" spans="1:9" x14ac:dyDescent="0.25">
      <c r="A22" s="19" t="s">
        <v>6</v>
      </c>
      <c r="B22" s="31">
        <v>47772</v>
      </c>
      <c r="C22" s="31">
        <v>146025.24</v>
      </c>
      <c r="D22" s="29"/>
      <c r="E22" s="29"/>
      <c r="F22" s="19" t="s">
        <v>6</v>
      </c>
      <c r="G22" s="32">
        <v>1511</v>
      </c>
      <c r="H22" s="31">
        <v>5160</v>
      </c>
    </row>
    <row r="23" spans="1:9" x14ac:dyDescent="0.25">
      <c r="A23" s="19" t="s">
        <v>7</v>
      </c>
      <c r="B23" s="31">
        <v>50376</v>
      </c>
      <c r="C23" s="31">
        <v>140141.49815999999</v>
      </c>
      <c r="D23" s="29"/>
      <c r="E23" s="29"/>
      <c r="F23" s="19" t="s">
        <v>7</v>
      </c>
      <c r="G23" s="32">
        <v>1422</v>
      </c>
      <c r="H23" s="31">
        <v>4429.9992600000005</v>
      </c>
    </row>
    <row r="24" spans="1:9" x14ac:dyDescent="0.25">
      <c r="A24" s="19" t="s">
        <v>8</v>
      </c>
      <c r="B24" s="31">
        <v>58902</v>
      </c>
      <c r="C24" s="31">
        <v>208482.69</v>
      </c>
      <c r="D24" s="29"/>
      <c r="E24" s="29"/>
      <c r="F24" s="19" t="s">
        <v>8</v>
      </c>
      <c r="G24" s="32">
        <v>1423</v>
      </c>
      <c r="H24" s="31">
        <v>5420.69</v>
      </c>
    </row>
    <row r="25" spans="1:9" x14ac:dyDescent="0.25">
      <c r="A25" s="19" t="s">
        <v>9</v>
      </c>
      <c r="B25" s="32">
        <v>50672</v>
      </c>
      <c r="C25" s="31">
        <v>171946.78</v>
      </c>
      <c r="D25" s="29"/>
      <c r="E25" s="29"/>
      <c r="F25" s="19" t="s">
        <v>9</v>
      </c>
      <c r="G25" s="31">
        <v>1443</v>
      </c>
      <c r="H25" s="31">
        <v>5366.09</v>
      </c>
    </row>
    <row r="26" spans="1:9" ht="16.5" customHeight="1" x14ac:dyDescent="0.25">
      <c r="A26" s="19" t="s">
        <v>10</v>
      </c>
      <c r="B26" s="31">
        <v>51444</v>
      </c>
      <c r="C26" s="31">
        <v>175194.96</v>
      </c>
      <c r="D26" s="11"/>
      <c r="E26" s="11"/>
      <c r="F26" s="19" t="s">
        <v>10</v>
      </c>
      <c r="G26" s="31">
        <v>1596</v>
      </c>
      <c r="H26" s="31">
        <v>5988.68</v>
      </c>
    </row>
    <row r="27" spans="1:9" x14ac:dyDescent="0.25">
      <c r="A27" s="19" t="s">
        <v>11</v>
      </c>
      <c r="B27" s="31">
        <v>52431</v>
      </c>
      <c r="C27" s="31">
        <v>178194.09</v>
      </c>
      <c r="D27" s="11"/>
      <c r="E27" s="11"/>
      <c r="F27" s="19" t="s">
        <v>11</v>
      </c>
      <c r="G27" s="31">
        <v>1821</v>
      </c>
      <c r="H27" s="31">
        <v>6559.4</v>
      </c>
    </row>
    <row r="28" spans="1:9" x14ac:dyDescent="0.25">
      <c r="A28" s="19" t="s">
        <v>12</v>
      </c>
      <c r="B28" s="31">
        <v>55704</v>
      </c>
      <c r="C28" s="31">
        <v>186906.1</v>
      </c>
      <c r="D28" s="11"/>
      <c r="E28" s="11"/>
      <c r="F28" s="19" t="s">
        <v>12</v>
      </c>
      <c r="G28" s="31">
        <v>1865</v>
      </c>
      <c r="H28" s="31">
        <v>6646.12</v>
      </c>
    </row>
    <row r="29" spans="1:9" x14ac:dyDescent="0.25">
      <c r="A29" s="19" t="s">
        <v>13</v>
      </c>
      <c r="B29" s="33">
        <v>30970</v>
      </c>
      <c r="C29" s="31">
        <v>92430.58</v>
      </c>
      <c r="D29" s="11"/>
      <c r="E29" s="11"/>
      <c r="F29" s="19" t="s">
        <v>13</v>
      </c>
      <c r="G29" s="33">
        <v>2190</v>
      </c>
      <c r="H29" s="31">
        <v>7232.44</v>
      </c>
    </row>
    <row r="30" spans="1:9" x14ac:dyDescent="0.25">
      <c r="A30" s="7" t="s">
        <v>16</v>
      </c>
      <c r="B30" s="36">
        <f>SUM(B18:B29)</f>
        <v>603747</v>
      </c>
      <c r="C30" s="36">
        <f>SUM(C18:C29)</f>
        <v>1945021.8881600001</v>
      </c>
      <c r="D30" s="11"/>
      <c r="E30" s="11"/>
      <c r="F30" s="4" t="s">
        <v>14</v>
      </c>
      <c r="G30" s="34">
        <f>SUM(G18:G29)</f>
        <v>21043</v>
      </c>
      <c r="H30" s="34">
        <f>SUM(H18:H29)</f>
        <v>73648.169259999995</v>
      </c>
    </row>
    <row r="31" spans="1:9" x14ac:dyDescent="0.25">
      <c r="A31" s="11"/>
      <c r="B31" s="11"/>
      <c r="C31" s="11"/>
      <c r="D31" s="11"/>
      <c r="E31" s="11"/>
      <c r="F31" s="11"/>
      <c r="G31" s="11"/>
      <c r="H31" s="37"/>
    </row>
    <row r="32" spans="1:9" ht="57" customHeight="1" x14ac:dyDescent="0.25">
      <c r="A32" s="116" t="s">
        <v>20</v>
      </c>
      <c r="B32" s="116"/>
      <c r="C32" s="116"/>
      <c r="D32" s="11"/>
      <c r="E32" s="11"/>
      <c r="F32" s="116" t="s">
        <v>23</v>
      </c>
      <c r="G32" s="116"/>
      <c r="H32" s="116"/>
    </row>
    <row r="33" spans="1:8" x14ac:dyDescent="0.25">
      <c r="A33" s="4">
        <v>2020</v>
      </c>
      <c r="B33" s="4" t="s">
        <v>0</v>
      </c>
      <c r="C33" s="4" t="s">
        <v>1</v>
      </c>
      <c r="D33" s="11"/>
      <c r="E33" s="11"/>
      <c r="F33" s="4">
        <v>2020</v>
      </c>
      <c r="G33" s="4" t="s">
        <v>0</v>
      </c>
      <c r="H33" s="4" t="s">
        <v>1</v>
      </c>
    </row>
    <row r="34" spans="1:8" x14ac:dyDescent="0.25">
      <c r="A34" s="19" t="s">
        <v>2</v>
      </c>
      <c r="B34" s="31">
        <v>105</v>
      </c>
      <c r="C34" s="31">
        <v>350.71</v>
      </c>
      <c r="D34" s="11"/>
      <c r="E34" s="11"/>
      <c r="F34" s="19" t="s">
        <v>2</v>
      </c>
      <c r="G34" s="31">
        <f>B3+G3+B18+G18+B34</f>
        <v>57490</v>
      </c>
      <c r="H34" s="31">
        <f>C3+H3+C18+H18+C34</f>
        <v>182475.13</v>
      </c>
    </row>
    <row r="35" spans="1:8" x14ac:dyDescent="0.25">
      <c r="A35" s="19" t="s">
        <v>3</v>
      </c>
      <c r="B35" s="31">
        <v>94</v>
      </c>
      <c r="C35" s="31">
        <v>341.31</v>
      </c>
      <c r="D35" s="11"/>
      <c r="E35" s="11"/>
      <c r="F35" s="19" t="s">
        <v>3</v>
      </c>
      <c r="G35" s="31">
        <f t="shared" ref="G35:H44" si="0">B4+G4+B19+G19+B35</f>
        <v>54074</v>
      </c>
      <c r="H35" s="31">
        <f>C4+H4+C19+H19+C35</f>
        <v>183340.65</v>
      </c>
    </row>
    <row r="36" spans="1:8" x14ac:dyDescent="0.25">
      <c r="A36" s="19" t="s">
        <v>4</v>
      </c>
      <c r="B36" s="31">
        <v>95</v>
      </c>
      <c r="C36" s="31">
        <v>324.31</v>
      </c>
      <c r="D36" s="11"/>
      <c r="E36" s="11"/>
      <c r="F36" s="19" t="s">
        <v>4</v>
      </c>
      <c r="G36" s="31">
        <f t="shared" si="0"/>
        <v>50381</v>
      </c>
      <c r="H36" s="31">
        <f>C5+H5+C20+H20+C36</f>
        <v>151354.57</v>
      </c>
    </row>
    <row r="37" spans="1:8" x14ac:dyDescent="0.25">
      <c r="A37" s="19" t="s">
        <v>5</v>
      </c>
      <c r="B37" s="31">
        <v>81</v>
      </c>
      <c r="C37" s="31">
        <v>278.05</v>
      </c>
      <c r="D37" s="11"/>
      <c r="E37" s="11"/>
      <c r="F37" s="19" t="s">
        <v>5</v>
      </c>
      <c r="G37" s="31">
        <f t="shared" si="0"/>
        <v>54994</v>
      </c>
      <c r="H37" s="31">
        <f t="shared" si="0"/>
        <v>168123.69999999998</v>
      </c>
    </row>
    <row r="38" spans="1:8" x14ac:dyDescent="0.25">
      <c r="A38" s="19" t="s">
        <v>6</v>
      </c>
      <c r="B38" s="31">
        <v>104</v>
      </c>
      <c r="C38" s="31">
        <v>355.15</v>
      </c>
      <c r="D38" s="11"/>
      <c r="E38" s="11"/>
      <c r="F38" s="19" t="s">
        <v>6</v>
      </c>
      <c r="G38" s="31">
        <f t="shared" si="0"/>
        <v>50210</v>
      </c>
      <c r="H38" s="31">
        <f t="shared" si="0"/>
        <v>154350.9</v>
      </c>
    </row>
    <row r="39" spans="1:8" x14ac:dyDescent="0.25">
      <c r="A39" s="19" t="s">
        <v>7</v>
      </c>
      <c r="B39" s="31">
        <v>83</v>
      </c>
      <c r="C39" s="31">
        <v>258.57238999999998</v>
      </c>
      <c r="D39" s="11"/>
      <c r="E39" s="11"/>
      <c r="F39" s="19" t="s">
        <v>7</v>
      </c>
      <c r="G39" s="31">
        <f t="shared" si="0"/>
        <v>52704</v>
      </c>
      <c r="H39" s="31">
        <f t="shared" si="0"/>
        <v>147393.98639999999</v>
      </c>
    </row>
    <row r="40" spans="1:8" x14ac:dyDescent="0.25">
      <c r="A40" s="19" t="s">
        <v>8</v>
      </c>
      <c r="B40" s="31">
        <v>86</v>
      </c>
      <c r="C40" s="31">
        <v>327.60000000000002</v>
      </c>
      <c r="D40" s="11"/>
      <c r="E40" s="11"/>
      <c r="F40" s="19" t="s">
        <v>8</v>
      </c>
      <c r="G40" s="31">
        <f>B9+G9+B24+G24+B40</f>
        <v>121680</v>
      </c>
      <c r="H40" s="31">
        <f t="shared" si="0"/>
        <v>532123.42654999997</v>
      </c>
    </row>
    <row r="41" spans="1:8" x14ac:dyDescent="0.25">
      <c r="A41" s="19" t="s">
        <v>9</v>
      </c>
      <c r="B41" s="35">
        <v>61</v>
      </c>
      <c r="C41" s="31">
        <v>226.84</v>
      </c>
      <c r="D41" s="11"/>
      <c r="E41" s="11"/>
      <c r="F41" s="19" t="s">
        <v>9</v>
      </c>
      <c r="G41" s="31">
        <f t="shared" si="0"/>
        <v>189643</v>
      </c>
      <c r="H41" s="31">
        <f t="shared" si="0"/>
        <v>892139.51765308215</v>
      </c>
    </row>
    <row r="42" spans="1:8" x14ac:dyDescent="0.25">
      <c r="A42" s="19" t="s">
        <v>10</v>
      </c>
      <c r="B42" s="31">
        <v>56</v>
      </c>
      <c r="C42" s="31">
        <v>210.13</v>
      </c>
      <c r="D42" s="11"/>
      <c r="E42" s="11"/>
      <c r="F42" s="19" t="s">
        <v>10</v>
      </c>
      <c r="G42" s="31">
        <f t="shared" si="0"/>
        <v>177024</v>
      </c>
      <c r="H42" s="31">
        <f t="shared" si="0"/>
        <v>825520.29489888099</v>
      </c>
    </row>
    <row r="43" spans="1:8" x14ac:dyDescent="0.25">
      <c r="A43" s="19" t="s">
        <v>11</v>
      </c>
      <c r="B43" s="31">
        <v>60</v>
      </c>
      <c r="C43" s="31">
        <v>216.12</v>
      </c>
      <c r="D43" s="11"/>
      <c r="E43" s="11"/>
      <c r="F43" s="19" t="s">
        <v>11</v>
      </c>
      <c r="G43" s="31">
        <f t="shared" si="0"/>
        <v>117812</v>
      </c>
      <c r="H43" s="31">
        <f t="shared" si="0"/>
        <v>413702.13</v>
      </c>
    </row>
    <row r="44" spans="1:8" x14ac:dyDescent="0.25">
      <c r="A44" s="19" t="s">
        <v>12</v>
      </c>
      <c r="B44" s="31">
        <v>54</v>
      </c>
      <c r="C44" s="31">
        <v>192.43</v>
      </c>
      <c r="D44" s="11"/>
      <c r="E44" s="11"/>
      <c r="F44" s="19" t="s">
        <v>12</v>
      </c>
      <c r="G44" s="31">
        <f>B13+G13+B28+G28+B44</f>
        <v>126698</v>
      </c>
      <c r="H44" s="31">
        <f t="shared" si="0"/>
        <v>439899.75</v>
      </c>
    </row>
    <row r="45" spans="1:8" x14ac:dyDescent="0.25">
      <c r="A45" s="19" t="s">
        <v>13</v>
      </c>
      <c r="B45" s="33">
        <v>58</v>
      </c>
      <c r="C45" s="31">
        <v>191.54</v>
      </c>
      <c r="D45" s="11"/>
      <c r="E45" s="11"/>
      <c r="F45" s="19" t="s">
        <v>13</v>
      </c>
      <c r="G45" s="31">
        <f>B14+G14+B29+G29+B45</f>
        <v>159140</v>
      </c>
      <c r="H45" s="31">
        <f>C14+H14+C29+H29+C45</f>
        <v>511918.32</v>
      </c>
    </row>
    <row r="46" spans="1:8" x14ac:dyDescent="0.25">
      <c r="A46" s="7" t="s">
        <v>16</v>
      </c>
      <c r="B46" s="36">
        <f>SUM(B34:B45)</f>
        <v>937</v>
      </c>
      <c r="C46" s="36">
        <f>SUM(C34:C45)</f>
        <v>3272.7623899999999</v>
      </c>
      <c r="D46" s="11"/>
      <c r="E46" s="11"/>
      <c r="F46" s="9" t="s">
        <v>21</v>
      </c>
      <c r="G46" s="38">
        <f>SUM(G34:G45)</f>
        <v>1211850</v>
      </c>
      <c r="H46" s="38">
        <f>SUM(H34:H45)</f>
        <v>4602342.3755019633</v>
      </c>
    </row>
    <row r="49" spans="8:8" x14ac:dyDescent="0.25">
      <c r="H49">
        <f>H46/G46/1.2</f>
        <v>3.1648185112995031</v>
      </c>
    </row>
    <row r="50" spans="8:8" x14ac:dyDescent="0.25">
      <c r="H50" t="s">
        <v>24</v>
      </c>
    </row>
  </sheetData>
  <mergeCells count="6">
    <mergeCell ref="A1:C1"/>
    <mergeCell ref="F1:H1"/>
    <mergeCell ref="A16:C16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topLeftCell="A70" zoomScaleNormal="80" zoomScaleSheetLayoutView="100" workbookViewId="0">
      <selection activeCell="C94" sqref="C94"/>
    </sheetView>
  </sheetViews>
  <sheetFormatPr defaultRowHeight="15" x14ac:dyDescent="0.25"/>
  <cols>
    <col min="1" max="1" width="15.85546875" customWidth="1"/>
    <col min="2" max="2" width="13.57031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117" t="s">
        <v>17</v>
      </c>
      <c r="B1" s="118"/>
      <c r="C1" s="119"/>
      <c r="D1" s="11"/>
      <c r="E1" s="11"/>
      <c r="F1" s="117" t="s">
        <v>33</v>
      </c>
      <c r="G1" s="118"/>
      <c r="H1" s="119"/>
    </row>
    <row r="2" spans="1:9" ht="15.75" thickBot="1" x14ac:dyDescent="0.3">
      <c r="A2" s="1">
        <v>2021</v>
      </c>
      <c r="B2" s="2" t="s">
        <v>0</v>
      </c>
      <c r="C2" s="3" t="s">
        <v>1</v>
      </c>
      <c r="D2" s="11"/>
      <c r="E2" s="11"/>
      <c r="F2" s="1">
        <v>2021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125093</v>
      </c>
      <c r="C3" s="48">
        <f>B3*2.75207</f>
        <v>344264.69250999996</v>
      </c>
      <c r="D3" s="11"/>
      <c r="E3" s="11"/>
      <c r="F3" s="12" t="s">
        <v>2</v>
      </c>
      <c r="G3" s="53">
        <v>831</v>
      </c>
      <c r="H3" s="48">
        <f>G3*D82</f>
        <v>2389.7233200000001</v>
      </c>
    </row>
    <row r="4" spans="1:9" x14ac:dyDescent="0.25">
      <c r="A4" s="15" t="s">
        <v>3</v>
      </c>
      <c r="B4" s="16">
        <v>106352</v>
      </c>
      <c r="C4" s="48">
        <f>B4*2.98949</f>
        <v>317938.24047999998</v>
      </c>
      <c r="D4" s="11"/>
      <c r="E4" s="11"/>
      <c r="F4" s="15" t="s">
        <v>3</v>
      </c>
      <c r="G4" s="53">
        <v>828</v>
      </c>
      <c r="H4" s="48">
        <f>G4*D83</f>
        <v>2475.29772</v>
      </c>
    </row>
    <row r="5" spans="1:9" x14ac:dyDescent="0.25">
      <c r="A5" s="15" t="s">
        <v>4</v>
      </c>
      <c r="B5" s="16">
        <v>119180</v>
      </c>
      <c r="C5" s="48">
        <f>B5*2.79333</f>
        <v>332909.06940000004</v>
      </c>
      <c r="D5" s="11"/>
      <c r="E5" s="11"/>
      <c r="F5" s="15" t="s">
        <v>4</v>
      </c>
      <c r="G5" s="53">
        <v>826</v>
      </c>
      <c r="H5" s="48">
        <f t="shared" ref="H5:H13" si="0">G5*D84</f>
        <v>2365.0362399999999</v>
      </c>
      <c r="I5" s="11"/>
    </row>
    <row r="6" spans="1:9" x14ac:dyDescent="0.25">
      <c r="A6" s="15" t="s">
        <v>5</v>
      </c>
      <c r="B6" s="16">
        <v>98826</v>
      </c>
      <c r="C6" s="48">
        <v>358672.07</v>
      </c>
      <c r="D6" s="11"/>
      <c r="E6" s="11"/>
      <c r="F6" s="15" t="s">
        <v>5</v>
      </c>
      <c r="G6" s="53">
        <v>824</v>
      </c>
      <c r="H6" s="48">
        <f t="shared" si="0"/>
        <v>2501.3591200000001</v>
      </c>
    </row>
    <row r="7" spans="1:9" x14ac:dyDescent="0.25">
      <c r="A7" s="15" t="s">
        <v>6</v>
      </c>
      <c r="B7" s="16">
        <v>136676</v>
      </c>
      <c r="C7" s="48">
        <v>457013.08</v>
      </c>
      <c r="D7" s="11"/>
      <c r="E7" s="11"/>
      <c r="F7" s="15" t="s">
        <v>6</v>
      </c>
      <c r="G7" s="53">
        <v>988</v>
      </c>
      <c r="H7" s="48">
        <f t="shared" si="0"/>
        <v>2777.5940399999999</v>
      </c>
    </row>
    <row r="8" spans="1:9" x14ac:dyDescent="0.25">
      <c r="A8" s="15" t="s">
        <v>7</v>
      </c>
      <c r="B8" s="16">
        <v>102703</v>
      </c>
      <c r="C8" s="48">
        <v>388946.39</v>
      </c>
      <c r="D8" s="11"/>
      <c r="E8" s="11"/>
      <c r="F8" s="15" t="s">
        <v>7</v>
      </c>
      <c r="G8" s="53">
        <v>853</v>
      </c>
      <c r="H8" s="48">
        <f t="shared" si="0"/>
        <v>2702.9693400000001</v>
      </c>
    </row>
    <row r="9" spans="1:9" x14ac:dyDescent="0.25">
      <c r="A9" s="15" t="s">
        <v>8</v>
      </c>
      <c r="B9" s="16">
        <v>157309</v>
      </c>
      <c r="C9" s="48">
        <v>586782.01</v>
      </c>
      <c r="D9" s="11"/>
      <c r="E9" s="11"/>
      <c r="F9" s="15" t="s">
        <v>8</v>
      </c>
      <c r="G9" s="53">
        <v>857</v>
      </c>
      <c r="H9" s="48">
        <f t="shared" si="0"/>
        <v>2673.4629199999999</v>
      </c>
    </row>
    <row r="10" spans="1:9" x14ac:dyDescent="0.25">
      <c r="A10" s="15" t="s">
        <v>9</v>
      </c>
      <c r="B10" s="16">
        <v>172584</v>
      </c>
      <c r="C10" s="48">
        <v>686195.9</v>
      </c>
      <c r="D10" s="11"/>
      <c r="E10" s="11"/>
      <c r="F10" s="15" t="s">
        <v>9</v>
      </c>
      <c r="G10" s="53">
        <v>855</v>
      </c>
      <c r="H10" s="48">
        <f t="shared" si="0"/>
        <v>2845.1920500000001</v>
      </c>
    </row>
    <row r="11" spans="1:9" ht="18.75" customHeight="1" x14ac:dyDescent="0.25">
      <c r="A11" s="15" t="s">
        <v>10</v>
      </c>
      <c r="B11" s="16">
        <v>164906</v>
      </c>
      <c r="C11" s="48">
        <v>639493.06999999995</v>
      </c>
      <c r="D11" s="11"/>
      <c r="E11" s="11"/>
      <c r="F11" s="15" t="s">
        <v>10</v>
      </c>
      <c r="G11" s="53">
        <v>854</v>
      </c>
      <c r="H11" s="48">
        <f t="shared" si="0"/>
        <v>2769.7696599999999</v>
      </c>
    </row>
    <row r="12" spans="1:9" x14ac:dyDescent="0.25">
      <c r="A12" s="15" t="s">
        <v>11</v>
      </c>
      <c r="B12" s="16">
        <v>125066</v>
      </c>
      <c r="C12" s="48">
        <v>471501.67</v>
      </c>
      <c r="D12" s="11"/>
      <c r="E12" s="11"/>
      <c r="F12" s="15" t="s">
        <v>11</v>
      </c>
      <c r="G12" s="53">
        <v>859</v>
      </c>
      <c r="H12" s="48">
        <f t="shared" si="0"/>
        <v>2646.9827299999997</v>
      </c>
    </row>
    <row r="13" spans="1:9" x14ac:dyDescent="0.25">
      <c r="A13" s="15" t="s">
        <v>12</v>
      </c>
      <c r="B13" s="16">
        <v>125828</v>
      </c>
      <c r="C13" s="48">
        <f>B13*E76</f>
        <v>387380.37220000004</v>
      </c>
      <c r="D13" s="29"/>
      <c r="E13" s="29"/>
      <c r="F13" s="15" t="s">
        <v>12</v>
      </c>
      <c r="G13" s="53">
        <v>858</v>
      </c>
      <c r="H13" s="48">
        <f t="shared" si="0"/>
        <v>2641.4817000000003</v>
      </c>
    </row>
    <row r="14" spans="1:9" x14ac:dyDescent="0.25">
      <c r="A14" s="19" t="s">
        <v>13</v>
      </c>
      <c r="B14" s="16">
        <v>152413</v>
      </c>
      <c r="C14" s="48">
        <f>B14*E77</f>
        <v>429525.74420999998</v>
      </c>
      <c r="D14" s="11"/>
      <c r="E14" s="11"/>
      <c r="F14" s="19" t="s">
        <v>13</v>
      </c>
      <c r="G14" s="53">
        <v>861</v>
      </c>
      <c r="H14" s="48">
        <f>G14*D93</f>
        <v>2465.4132300000001</v>
      </c>
    </row>
    <row r="15" spans="1:9" ht="15.75" thickBot="1" x14ac:dyDescent="0.3">
      <c r="A15" s="47" t="s">
        <v>14</v>
      </c>
      <c r="B15" s="46">
        <f>SUM(B3:B14)</f>
        <v>1586936</v>
      </c>
      <c r="C15" s="45">
        <f>SUM(C3:C14)</f>
        <v>5400622.3087999998</v>
      </c>
      <c r="D15" s="11"/>
      <c r="E15" s="11"/>
      <c r="F15" s="47" t="s">
        <v>14</v>
      </c>
      <c r="G15" s="46">
        <f>SUM(G3:G14)</f>
        <v>10294</v>
      </c>
      <c r="H15" s="45">
        <f>SUM(H3:H14)</f>
        <v>31254.282070000001</v>
      </c>
    </row>
    <row r="16" spans="1:9" ht="69" customHeight="1" thickBot="1" x14ac:dyDescent="0.3">
      <c r="A16" s="117" t="s">
        <v>34</v>
      </c>
      <c r="B16" s="118"/>
      <c r="C16" s="119"/>
      <c r="D16" s="11"/>
      <c r="E16" s="11"/>
      <c r="F16" s="117" t="s">
        <v>32</v>
      </c>
      <c r="G16" s="118"/>
      <c r="H16" s="119"/>
    </row>
    <row r="17" spans="1:9" ht="15.75" customHeight="1" x14ac:dyDescent="0.25">
      <c r="A17" s="40">
        <v>2021</v>
      </c>
      <c r="B17" s="40" t="s">
        <v>0</v>
      </c>
      <c r="C17" s="40" t="s">
        <v>1</v>
      </c>
      <c r="D17" s="11"/>
      <c r="E17" s="11"/>
      <c r="F17" s="40">
        <v>2021</v>
      </c>
      <c r="G17" s="40" t="s">
        <v>0</v>
      </c>
      <c r="H17" s="40" t="s">
        <v>1</v>
      </c>
    </row>
    <row r="18" spans="1:9" x14ac:dyDescent="0.25">
      <c r="A18" s="19" t="s">
        <v>2</v>
      </c>
      <c r="B18" s="16">
        <v>64166</v>
      </c>
      <c r="C18" s="31">
        <f>B18*D18</f>
        <v>175233.49604</v>
      </c>
      <c r="D18" s="50">
        <v>2.7309399999999999</v>
      </c>
      <c r="E18" s="11"/>
      <c r="F18" s="19" t="s">
        <v>2</v>
      </c>
      <c r="G18" s="54" t="s">
        <v>31</v>
      </c>
      <c r="H18" s="44">
        <f>G18*D82</f>
        <v>115.02879999999999</v>
      </c>
    </row>
    <row r="19" spans="1:9" x14ac:dyDescent="0.25">
      <c r="A19" s="19" t="s">
        <v>3</v>
      </c>
      <c r="B19" s="16">
        <v>50181</v>
      </c>
      <c r="C19" s="31">
        <f>B19*D19</f>
        <v>141907.85352</v>
      </c>
      <c r="D19" s="50">
        <v>2.8279200000000002</v>
      </c>
      <c r="E19" s="11"/>
      <c r="F19" s="19" t="s">
        <v>3</v>
      </c>
      <c r="G19" s="54">
        <v>0</v>
      </c>
      <c r="H19" s="31">
        <v>0</v>
      </c>
    </row>
    <row r="20" spans="1:9" x14ac:dyDescent="0.25">
      <c r="A20" s="19" t="s">
        <v>4</v>
      </c>
      <c r="B20" s="16">
        <v>51801</v>
      </c>
      <c r="C20" s="31">
        <f t="shared" ref="C20:C27" si="1">B20*D20</f>
        <v>131422.24505999999</v>
      </c>
      <c r="D20" s="50">
        <v>2.5370599999999999</v>
      </c>
      <c r="E20" s="29"/>
      <c r="F20" s="19" t="s">
        <v>4</v>
      </c>
      <c r="G20" s="54">
        <v>0</v>
      </c>
      <c r="H20" s="31">
        <v>0</v>
      </c>
      <c r="I20" s="11"/>
    </row>
    <row r="21" spans="1:9" x14ac:dyDescent="0.25">
      <c r="A21" s="19" t="s">
        <v>5</v>
      </c>
      <c r="B21" s="16">
        <v>48392</v>
      </c>
      <c r="C21" s="31">
        <f t="shared" si="1"/>
        <v>131563.81432</v>
      </c>
      <c r="D21" s="51">
        <v>2.7187100000000002</v>
      </c>
      <c r="E21" s="29"/>
      <c r="F21" s="19" t="s">
        <v>5</v>
      </c>
      <c r="G21" s="54">
        <v>0</v>
      </c>
      <c r="H21" s="31">
        <v>0</v>
      </c>
    </row>
    <row r="22" spans="1:9" x14ac:dyDescent="0.25">
      <c r="A22" s="19" t="s">
        <v>6</v>
      </c>
      <c r="B22" s="16">
        <v>54584</v>
      </c>
      <c r="C22" s="31">
        <f t="shared" si="1"/>
        <v>139804.90752000001</v>
      </c>
      <c r="D22" s="51">
        <v>2.56128</v>
      </c>
      <c r="E22" s="29"/>
      <c r="F22" s="19" t="s">
        <v>6</v>
      </c>
      <c r="G22" s="55">
        <v>0</v>
      </c>
      <c r="H22" s="31">
        <v>0</v>
      </c>
    </row>
    <row r="23" spans="1:9" x14ac:dyDescent="0.25">
      <c r="A23" s="19" t="s">
        <v>7</v>
      </c>
      <c r="B23" s="16">
        <v>50421</v>
      </c>
      <c r="C23" s="31">
        <f t="shared" si="1"/>
        <v>149349.01884</v>
      </c>
      <c r="D23" s="51">
        <v>2.96204</v>
      </c>
      <c r="E23" s="29"/>
      <c r="F23" s="19" t="s">
        <v>7</v>
      </c>
      <c r="G23" s="55">
        <v>0</v>
      </c>
      <c r="H23" s="31">
        <v>0</v>
      </c>
    </row>
    <row r="24" spans="1:9" x14ac:dyDescent="0.25">
      <c r="A24" s="19" t="s">
        <v>8</v>
      </c>
      <c r="B24" s="16">
        <v>31865</v>
      </c>
      <c r="C24" s="31">
        <f t="shared" si="1"/>
        <v>97119.740250000003</v>
      </c>
      <c r="D24" s="51">
        <v>3.0478499999999999</v>
      </c>
      <c r="E24" s="29"/>
      <c r="F24" s="19" t="s">
        <v>8</v>
      </c>
      <c r="G24" s="55">
        <v>0</v>
      </c>
      <c r="H24" s="31">
        <v>0</v>
      </c>
    </row>
    <row r="25" spans="1:9" x14ac:dyDescent="0.25">
      <c r="A25" s="19" t="s">
        <v>9</v>
      </c>
      <c r="B25" s="16">
        <v>60728</v>
      </c>
      <c r="C25" s="31">
        <f t="shared" si="1"/>
        <v>200495.31384000002</v>
      </c>
      <c r="D25" s="51">
        <v>3.3015300000000001</v>
      </c>
      <c r="E25" s="29"/>
      <c r="F25" s="19" t="s">
        <v>9</v>
      </c>
      <c r="G25" s="54">
        <v>0</v>
      </c>
      <c r="H25" s="31">
        <v>0</v>
      </c>
    </row>
    <row r="26" spans="1:9" ht="16.5" customHeight="1" x14ac:dyDescent="0.25">
      <c r="A26" s="19" t="s">
        <v>10</v>
      </c>
      <c r="B26" s="16">
        <v>53365</v>
      </c>
      <c r="C26" s="31">
        <f t="shared" si="1"/>
        <v>169474.96604999999</v>
      </c>
      <c r="D26" s="51">
        <v>3.17577</v>
      </c>
      <c r="E26" s="11"/>
      <c r="F26" s="19" t="s">
        <v>10</v>
      </c>
      <c r="G26" s="54">
        <v>0</v>
      </c>
      <c r="H26" s="31">
        <v>0</v>
      </c>
    </row>
    <row r="27" spans="1:9" x14ac:dyDescent="0.25">
      <c r="A27" s="19" t="s">
        <v>11</v>
      </c>
      <c r="B27" s="16">
        <v>48073</v>
      </c>
      <c r="C27" s="31">
        <f t="shared" si="1"/>
        <v>148060.51342999999</v>
      </c>
      <c r="D27" s="50">
        <v>3.0799099999999999</v>
      </c>
      <c r="E27" s="11"/>
      <c r="F27" s="19" t="s">
        <v>11</v>
      </c>
      <c r="G27" s="54">
        <v>0</v>
      </c>
      <c r="H27" s="31">
        <v>0</v>
      </c>
    </row>
    <row r="28" spans="1:9" x14ac:dyDescent="0.25">
      <c r="A28" s="19" t="s">
        <v>12</v>
      </c>
      <c r="B28" s="16">
        <v>48987</v>
      </c>
      <c r="C28" s="31">
        <f>B28*D28</f>
        <v>150813.82755000002</v>
      </c>
      <c r="D28" s="50">
        <v>3.0786500000000001</v>
      </c>
      <c r="E28" s="11"/>
      <c r="F28" s="19" t="s">
        <v>12</v>
      </c>
      <c r="G28" s="53">
        <v>0</v>
      </c>
      <c r="H28" s="31">
        <v>0</v>
      </c>
    </row>
    <row r="29" spans="1:9" x14ac:dyDescent="0.25">
      <c r="A29" s="19" t="s">
        <v>13</v>
      </c>
      <c r="B29" s="16">
        <v>51445</v>
      </c>
      <c r="C29" s="31">
        <f>B29*D29</f>
        <v>144980.75564999998</v>
      </c>
      <c r="D29" s="50">
        <v>2.8181699999999998</v>
      </c>
      <c r="E29" s="11"/>
      <c r="F29" s="19" t="s">
        <v>13</v>
      </c>
      <c r="G29" s="56">
        <v>0</v>
      </c>
      <c r="H29" s="31">
        <v>0</v>
      </c>
    </row>
    <row r="30" spans="1:9" x14ac:dyDescent="0.25">
      <c r="A30" s="7" t="s">
        <v>16</v>
      </c>
      <c r="B30" s="52">
        <f>SUM(B18:B29)</f>
        <v>614008</v>
      </c>
      <c r="C30" s="36">
        <f>SUM(C18:C29)</f>
        <v>1780226.4520700001</v>
      </c>
      <c r="D30" s="49"/>
      <c r="E30" s="11"/>
      <c r="F30" s="4" t="s">
        <v>14</v>
      </c>
      <c r="G30" s="57">
        <f>SUM(G18:G29)</f>
        <v>0</v>
      </c>
      <c r="H30" s="34">
        <f>SUM(H18:H29)</f>
        <v>115.02879999999999</v>
      </c>
    </row>
    <row r="31" spans="1:9" ht="15.75" thickBot="1" x14ac:dyDescent="0.3">
      <c r="A31" s="11"/>
      <c r="B31" s="11"/>
      <c r="C31" s="11"/>
      <c r="D31" s="11"/>
      <c r="E31" s="11"/>
      <c r="F31" s="11"/>
      <c r="G31" s="11"/>
      <c r="H31" s="37"/>
    </row>
    <row r="32" spans="1:9" ht="57" customHeight="1" thickBot="1" x14ac:dyDescent="0.3">
      <c r="A32" s="117" t="s">
        <v>30</v>
      </c>
      <c r="B32" s="118"/>
      <c r="C32" s="119"/>
      <c r="D32" s="11"/>
      <c r="E32" s="11"/>
      <c r="F32" s="117" t="s">
        <v>29</v>
      </c>
      <c r="G32" s="118"/>
      <c r="H32" s="119"/>
    </row>
    <row r="33" spans="1:8" x14ac:dyDescent="0.25">
      <c r="A33" s="40">
        <v>2021</v>
      </c>
      <c r="B33" s="40" t="s">
        <v>0</v>
      </c>
      <c r="C33" s="40" t="s">
        <v>1</v>
      </c>
      <c r="D33" s="11"/>
      <c r="E33" s="11"/>
      <c r="F33" s="40">
        <v>2021</v>
      </c>
      <c r="G33" s="40" t="s">
        <v>0</v>
      </c>
      <c r="H33" s="40" t="s">
        <v>1</v>
      </c>
    </row>
    <row r="34" spans="1:8" x14ac:dyDescent="0.25">
      <c r="A34" s="19" t="s">
        <v>2</v>
      </c>
      <c r="B34" s="58">
        <v>2065</v>
      </c>
      <c r="C34" s="43">
        <f>B34*D82</f>
        <v>5938.3617999999997</v>
      </c>
      <c r="D34" s="11"/>
      <c r="E34" s="11"/>
      <c r="F34" s="19" t="s">
        <v>2</v>
      </c>
      <c r="G34" s="53">
        <v>56</v>
      </c>
      <c r="H34" s="31">
        <f>G34*D82</f>
        <v>161.04031999999998</v>
      </c>
    </row>
    <row r="35" spans="1:8" x14ac:dyDescent="0.25">
      <c r="A35" s="19" t="s">
        <v>3</v>
      </c>
      <c r="B35" s="53">
        <v>2136</v>
      </c>
      <c r="C35" s="31">
        <f>B35*D83</f>
        <v>6385.5506400000004</v>
      </c>
      <c r="D35" s="11"/>
      <c r="E35" s="11"/>
      <c r="F35" s="19" t="s">
        <v>3</v>
      </c>
      <c r="G35" s="53">
        <v>50</v>
      </c>
      <c r="H35" s="31">
        <f>G35*D83</f>
        <v>149.47450000000001</v>
      </c>
    </row>
    <row r="36" spans="1:8" x14ac:dyDescent="0.25">
      <c r="A36" s="19" t="s">
        <v>4</v>
      </c>
      <c r="B36" s="53">
        <v>2345</v>
      </c>
      <c r="C36" s="43">
        <f t="shared" ref="C36:C44" si="2">B36*D84</f>
        <v>6714.2977999999994</v>
      </c>
      <c r="D36" s="11"/>
      <c r="E36" s="11"/>
      <c r="F36" s="19" t="s">
        <v>4</v>
      </c>
      <c r="G36" s="53">
        <v>49</v>
      </c>
      <c r="H36" s="31">
        <f t="shared" ref="H36:H44" si="3">G36*D84</f>
        <v>140.29875999999999</v>
      </c>
    </row>
    <row r="37" spans="1:8" x14ac:dyDescent="0.25">
      <c r="A37" s="19" t="s">
        <v>5</v>
      </c>
      <c r="B37" s="53">
        <v>2184</v>
      </c>
      <c r="C37" s="31">
        <f t="shared" si="2"/>
        <v>6629.81592</v>
      </c>
      <c r="D37" s="11"/>
      <c r="E37" s="11"/>
      <c r="F37" s="19" t="s">
        <v>5</v>
      </c>
      <c r="G37" s="53">
        <v>50</v>
      </c>
      <c r="H37" s="31">
        <f t="shared" si="3"/>
        <v>151.78149999999999</v>
      </c>
    </row>
    <row r="38" spans="1:8" x14ac:dyDescent="0.25">
      <c r="A38" s="19" t="s">
        <v>6</v>
      </c>
      <c r="B38" s="53">
        <v>1638</v>
      </c>
      <c r="C38" s="43">
        <f t="shared" si="2"/>
        <v>4604.9585399999996</v>
      </c>
      <c r="D38" s="11"/>
      <c r="E38" s="11"/>
      <c r="F38" s="19" t="s">
        <v>6</v>
      </c>
      <c r="G38" s="53">
        <v>50</v>
      </c>
      <c r="H38" s="31">
        <f t="shared" si="3"/>
        <v>140.56649999999999</v>
      </c>
    </row>
    <row r="39" spans="1:8" x14ac:dyDescent="0.25">
      <c r="A39" s="19" t="s">
        <v>7</v>
      </c>
      <c r="B39" s="53">
        <v>1380</v>
      </c>
      <c r="C39" s="31">
        <f t="shared" si="2"/>
        <v>4372.9164000000001</v>
      </c>
      <c r="D39" s="11"/>
      <c r="E39" s="11"/>
      <c r="F39" s="19" t="s">
        <v>7</v>
      </c>
      <c r="G39" s="53">
        <v>49</v>
      </c>
      <c r="H39" s="31">
        <f t="shared" si="3"/>
        <v>155.27021999999999</v>
      </c>
    </row>
    <row r="40" spans="1:8" x14ac:dyDescent="0.25">
      <c r="A40" s="19" t="s">
        <v>8</v>
      </c>
      <c r="B40" s="53">
        <v>1445</v>
      </c>
      <c r="C40" s="43">
        <f t="shared" si="2"/>
        <v>4507.7641999999996</v>
      </c>
      <c r="D40" s="11"/>
      <c r="E40" s="11"/>
      <c r="F40" s="19" t="s">
        <v>8</v>
      </c>
      <c r="G40" s="53">
        <v>50</v>
      </c>
      <c r="H40" s="31">
        <f t="shared" si="3"/>
        <v>155.97800000000001</v>
      </c>
    </row>
    <row r="41" spans="1:8" x14ac:dyDescent="0.25">
      <c r="A41" s="19" t="s">
        <v>9</v>
      </c>
      <c r="B41" s="53">
        <v>1477</v>
      </c>
      <c r="C41" s="31">
        <f t="shared" si="2"/>
        <v>4915.0276700000004</v>
      </c>
      <c r="D41" s="11"/>
      <c r="E41" s="11"/>
      <c r="F41" s="19" t="s">
        <v>9</v>
      </c>
      <c r="G41" s="60">
        <v>50</v>
      </c>
      <c r="H41" s="31">
        <f t="shared" si="3"/>
        <v>166.38550000000001</v>
      </c>
    </row>
    <row r="42" spans="1:8" x14ac:dyDescent="0.25">
      <c r="A42" s="19" t="s">
        <v>10</v>
      </c>
      <c r="B42" s="53">
        <v>1766</v>
      </c>
      <c r="C42" s="43">
        <f t="shared" si="2"/>
        <v>5727.6501399999997</v>
      </c>
      <c r="D42" s="11"/>
      <c r="E42" s="11"/>
      <c r="F42" s="19" t="s">
        <v>10</v>
      </c>
      <c r="G42" s="53">
        <v>51</v>
      </c>
      <c r="H42" s="31">
        <f t="shared" si="3"/>
        <v>165.40779000000001</v>
      </c>
    </row>
    <row r="43" spans="1:8" x14ac:dyDescent="0.25">
      <c r="A43" s="19" t="s">
        <v>11</v>
      </c>
      <c r="B43" s="53">
        <v>1927</v>
      </c>
      <c r="C43" s="31">
        <f t="shared" si="2"/>
        <v>5937.99269</v>
      </c>
      <c r="D43" s="11"/>
      <c r="E43" s="11"/>
      <c r="F43" s="19" t="s">
        <v>11</v>
      </c>
      <c r="G43" s="53">
        <v>152</v>
      </c>
      <c r="H43" s="31">
        <f t="shared" si="3"/>
        <v>468.38344000000001</v>
      </c>
    </row>
    <row r="44" spans="1:8" x14ac:dyDescent="0.25">
      <c r="A44" s="19" t="s">
        <v>12</v>
      </c>
      <c r="B44" s="53">
        <v>1992</v>
      </c>
      <c r="C44" s="43">
        <f t="shared" si="2"/>
        <v>6132.6707999999999</v>
      </c>
      <c r="D44" s="29"/>
      <c r="E44" s="29"/>
      <c r="F44" s="19" t="s">
        <v>12</v>
      </c>
      <c r="G44" s="53">
        <v>205</v>
      </c>
      <c r="H44" s="31">
        <f t="shared" si="3"/>
        <v>631.12324999999998</v>
      </c>
    </row>
    <row r="45" spans="1:8" x14ac:dyDescent="0.25">
      <c r="A45" s="19" t="s">
        <v>13</v>
      </c>
      <c r="B45" s="53">
        <v>2056</v>
      </c>
      <c r="C45" s="31">
        <f>B45*D93</f>
        <v>5887.2120800000002</v>
      </c>
      <c r="D45" s="11"/>
      <c r="E45" s="11"/>
      <c r="F45" s="19" t="s">
        <v>13</v>
      </c>
      <c r="G45" s="56">
        <v>201</v>
      </c>
      <c r="H45" s="31">
        <f>G45*D93</f>
        <v>575.54943000000003</v>
      </c>
    </row>
    <row r="46" spans="1:8" x14ac:dyDescent="0.25">
      <c r="A46" s="7" t="s">
        <v>16</v>
      </c>
      <c r="B46" s="59">
        <f>SUM(B34:B45)</f>
        <v>22411</v>
      </c>
      <c r="C46" s="36">
        <f>SUM(C34:C45)</f>
        <v>67754.218680000005</v>
      </c>
      <c r="D46" s="11"/>
      <c r="E46" s="11"/>
      <c r="F46" s="7" t="s">
        <v>16</v>
      </c>
      <c r="G46" s="59">
        <f>SUM(G34:G45)</f>
        <v>1013</v>
      </c>
      <c r="H46" s="36">
        <f>SUM(H34:H45)</f>
        <v>3061.2592100000002</v>
      </c>
    </row>
    <row r="47" spans="1:8" ht="15.75" thickBot="1" x14ac:dyDescent="0.3"/>
    <row r="48" spans="1:8" ht="63" customHeight="1" thickBot="1" x14ac:dyDescent="0.3">
      <c r="A48" s="117" t="s">
        <v>28</v>
      </c>
      <c r="B48" s="118"/>
      <c r="C48" s="119"/>
      <c r="F48" s="117" t="s">
        <v>27</v>
      </c>
      <c r="G48" s="118"/>
      <c r="H48" s="119"/>
    </row>
    <row r="49" spans="1:8" x14ac:dyDescent="0.25">
      <c r="A49" s="40">
        <v>2021</v>
      </c>
      <c r="B49" s="40" t="s">
        <v>0</v>
      </c>
      <c r="C49" s="40" t="s">
        <v>1</v>
      </c>
      <c r="F49" s="40">
        <v>2021</v>
      </c>
      <c r="G49" s="40" t="s">
        <v>0</v>
      </c>
      <c r="H49" s="40" t="s">
        <v>1</v>
      </c>
    </row>
    <row r="50" spans="1:8" x14ac:dyDescent="0.25">
      <c r="A50" s="19" t="s">
        <v>2</v>
      </c>
      <c r="B50" s="53">
        <v>24</v>
      </c>
      <c r="C50" s="31">
        <f>B50*D82</f>
        <v>69.01728</v>
      </c>
      <c r="F50" s="19" t="s">
        <v>2</v>
      </c>
      <c r="G50" s="53">
        <v>31</v>
      </c>
      <c r="H50" s="31">
        <f>G50*D82</f>
        <v>89.147319999999993</v>
      </c>
    </row>
    <row r="51" spans="1:8" x14ac:dyDescent="0.25">
      <c r="A51" s="19" t="s">
        <v>3</v>
      </c>
      <c r="B51" s="53">
        <v>23</v>
      </c>
      <c r="C51" s="31">
        <f>B51*D83</f>
        <v>68.758269999999996</v>
      </c>
      <c r="F51" s="19" t="s">
        <v>3</v>
      </c>
      <c r="G51" s="53">
        <v>34</v>
      </c>
      <c r="H51" s="31">
        <f>G51*D83</f>
        <v>101.64266000000001</v>
      </c>
    </row>
    <row r="52" spans="1:8" x14ac:dyDescent="0.25">
      <c r="A52" s="19" t="s">
        <v>4</v>
      </c>
      <c r="B52" s="53">
        <v>21</v>
      </c>
      <c r="C52" s="31">
        <f t="shared" ref="C52:C60" si="4">B52*D84</f>
        <v>60.128039999999999</v>
      </c>
      <c r="F52" s="19" t="s">
        <v>4</v>
      </c>
      <c r="G52" s="53">
        <v>34</v>
      </c>
      <c r="H52" s="31">
        <f t="shared" ref="H52:H60" si="5">G52*D84</f>
        <v>97.350159999999988</v>
      </c>
    </row>
    <row r="53" spans="1:8" x14ac:dyDescent="0.25">
      <c r="A53" s="19" t="s">
        <v>5</v>
      </c>
      <c r="B53" s="53">
        <v>23</v>
      </c>
      <c r="C53" s="31">
        <f t="shared" si="4"/>
        <v>69.819490000000002</v>
      </c>
      <c r="F53" s="19" t="s">
        <v>5</v>
      </c>
      <c r="G53" s="53">
        <v>78</v>
      </c>
      <c r="H53" s="31">
        <f t="shared" si="5"/>
        <v>236.77913999999998</v>
      </c>
    </row>
    <row r="54" spans="1:8" x14ac:dyDescent="0.25">
      <c r="A54" s="19" t="s">
        <v>6</v>
      </c>
      <c r="B54" s="53">
        <v>22</v>
      </c>
      <c r="C54" s="31">
        <f t="shared" si="4"/>
        <v>61.849260000000001</v>
      </c>
      <c r="F54" s="19" t="s">
        <v>6</v>
      </c>
      <c r="G54" s="53">
        <v>55</v>
      </c>
      <c r="H54" s="31">
        <f t="shared" si="5"/>
        <v>154.62314999999998</v>
      </c>
    </row>
    <row r="55" spans="1:8" x14ac:dyDescent="0.25">
      <c r="A55" s="19" t="s">
        <v>7</v>
      </c>
      <c r="B55" s="53">
        <v>27</v>
      </c>
      <c r="C55" s="31">
        <f t="shared" si="4"/>
        <v>85.557059999999993</v>
      </c>
      <c r="F55" s="19" t="s">
        <v>7</v>
      </c>
      <c r="G55" s="53">
        <v>65</v>
      </c>
      <c r="H55" s="31">
        <f t="shared" si="5"/>
        <v>205.97069999999999</v>
      </c>
    </row>
    <row r="56" spans="1:8" x14ac:dyDescent="0.25">
      <c r="A56" s="19" t="s">
        <v>8</v>
      </c>
      <c r="B56" s="53">
        <v>21</v>
      </c>
      <c r="C56" s="31">
        <f t="shared" si="4"/>
        <v>65.510760000000005</v>
      </c>
      <c r="F56" s="19" t="s">
        <v>8</v>
      </c>
      <c r="G56" s="53">
        <v>82</v>
      </c>
      <c r="H56" s="31">
        <f t="shared" si="5"/>
        <v>255.80392000000001</v>
      </c>
    </row>
    <row r="57" spans="1:8" x14ac:dyDescent="0.25">
      <c r="A57" s="19" t="s">
        <v>9</v>
      </c>
      <c r="B57" s="60">
        <v>24</v>
      </c>
      <c r="C57" s="31">
        <f t="shared" si="4"/>
        <v>79.865040000000008</v>
      </c>
      <c r="F57" s="19" t="s">
        <v>9</v>
      </c>
      <c r="G57" s="60">
        <v>96</v>
      </c>
      <c r="H57" s="31">
        <f t="shared" si="5"/>
        <v>319.46016000000003</v>
      </c>
    </row>
    <row r="58" spans="1:8" x14ac:dyDescent="0.25">
      <c r="A58" s="19" t="s">
        <v>10</v>
      </c>
      <c r="B58" s="53">
        <v>30</v>
      </c>
      <c r="C58" s="31">
        <f t="shared" si="4"/>
        <v>97.298699999999997</v>
      </c>
      <c r="F58" s="19" t="s">
        <v>10</v>
      </c>
      <c r="G58" s="53">
        <v>75</v>
      </c>
      <c r="H58" s="31">
        <f t="shared" si="5"/>
        <v>243.24674999999999</v>
      </c>
    </row>
    <row r="59" spans="1:8" x14ac:dyDescent="0.25">
      <c r="A59" s="19" t="s">
        <v>11</v>
      </c>
      <c r="B59" s="53">
        <v>15</v>
      </c>
      <c r="C59" s="31">
        <f t="shared" si="4"/>
        <v>46.222049999999996</v>
      </c>
      <c r="F59" s="19" t="s">
        <v>11</v>
      </c>
      <c r="G59" s="53">
        <v>71</v>
      </c>
      <c r="H59" s="31">
        <f t="shared" si="5"/>
        <v>218.78437</v>
      </c>
    </row>
    <row r="60" spans="1:8" x14ac:dyDescent="0.25">
      <c r="A60" s="19" t="s">
        <v>12</v>
      </c>
      <c r="B60" s="53">
        <v>21</v>
      </c>
      <c r="C60" s="31">
        <f t="shared" si="4"/>
        <v>64.651650000000004</v>
      </c>
      <c r="F60" s="19" t="s">
        <v>12</v>
      </c>
      <c r="G60" s="53">
        <v>58</v>
      </c>
      <c r="H60" s="31">
        <f t="shared" si="5"/>
        <v>178.5617</v>
      </c>
    </row>
    <row r="61" spans="1:8" x14ac:dyDescent="0.25">
      <c r="A61" s="19" t="s">
        <v>13</v>
      </c>
      <c r="B61" s="56">
        <v>27</v>
      </c>
      <c r="C61" s="31">
        <f>B61*D93</f>
        <v>77.312610000000006</v>
      </c>
      <c r="F61" s="19" t="s">
        <v>13</v>
      </c>
      <c r="G61" s="56">
        <v>57</v>
      </c>
      <c r="H61" s="31">
        <f>G61*D93</f>
        <v>163.21550999999999</v>
      </c>
    </row>
    <row r="62" spans="1:8" x14ac:dyDescent="0.25">
      <c r="A62" s="7" t="s">
        <v>16</v>
      </c>
      <c r="B62" s="59">
        <f>SUM(B50:B61)</f>
        <v>278</v>
      </c>
      <c r="C62" s="36">
        <f>SUM(C50:C61)</f>
        <v>845.99020999999993</v>
      </c>
      <c r="F62" s="7" t="s">
        <v>16</v>
      </c>
      <c r="G62" s="59">
        <f>SUM(G50:G61)</f>
        <v>736</v>
      </c>
      <c r="H62" s="36">
        <f>SUM(H50:H61)</f>
        <v>2264.58554</v>
      </c>
    </row>
    <row r="63" spans="1:8" ht="15.75" thickBot="1" x14ac:dyDescent="0.3">
      <c r="A63" s="42"/>
      <c r="B63" s="41"/>
      <c r="C63" s="41"/>
      <c r="F63" s="42"/>
      <c r="G63" s="41"/>
      <c r="H63" s="41"/>
    </row>
    <row r="64" spans="1:8" ht="61.5" customHeight="1" thickBot="1" x14ac:dyDescent="0.3">
      <c r="A64" s="117" t="s">
        <v>26</v>
      </c>
      <c r="B64" s="118"/>
      <c r="C64" s="119"/>
      <c r="F64" s="117" t="s">
        <v>35</v>
      </c>
      <c r="G64" s="118"/>
      <c r="H64" s="119"/>
    </row>
    <row r="65" spans="1:8" ht="15" customHeight="1" x14ac:dyDescent="0.25">
      <c r="A65" s="40">
        <v>2021</v>
      </c>
      <c r="B65" s="40" t="s">
        <v>0</v>
      </c>
      <c r="C65" s="40" t="s">
        <v>1</v>
      </c>
      <c r="E65" s="61"/>
      <c r="F65" s="40">
        <v>2021</v>
      </c>
      <c r="G65" s="40" t="s">
        <v>0</v>
      </c>
      <c r="H65" s="40" t="s">
        <v>1</v>
      </c>
    </row>
    <row r="66" spans="1:8" x14ac:dyDescent="0.25">
      <c r="A66" s="19" t="s">
        <v>2</v>
      </c>
      <c r="B66" s="44">
        <v>0</v>
      </c>
      <c r="C66" s="31">
        <v>0</v>
      </c>
      <c r="E66" s="50">
        <v>2.7309399999999999</v>
      </c>
      <c r="F66" s="19" t="s">
        <v>2</v>
      </c>
      <c r="G66" s="31">
        <v>0</v>
      </c>
      <c r="H66" s="31">
        <v>0</v>
      </c>
    </row>
    <row r="67" spans="1:8" x14ac:dyDescent="0.25">
      <c r="A67" s="19" t="s">
        <v>3</v>
      </c>
      <c r="B67" s="44">
        <v>0</v>
      </c>
      <c r="C67" s="31">
        <v>0</v>
      </c>
      <c r="E67" s="50">
        <v>2.8279200000000002</v>
      </c>
      <c r="F67" s="19" t="s">
        <v>3</v>
      </c>
      <c r="G67" s="31">
        <v>0</v>
      </c>
      <c r="H67" s="31">
        <v>0</v>
      </c>
    </row>
    <row r="68" spans="1:8" x14ac:dyDescent="0.25">
      <c r="A68" s="19" t="s">
        <v>4</v>
      </c>
      <c r="B68" s="31">
        <v>21</v>
      </c>
      <c r="C68" s="31">
        <f t="shared" ref="C68:C76" si="6">B68*D84</f>
        <v>60.128039999999999</v>
      </c>
      <c r="E68" s="50">
        <v>2.5370599999999999</v>
      </c>
      <c r="F68" s="19" t="s">
        <v>4</v>
      </c>
      <c r="G68" s="31">
        <v>0</v>
      </c>
      <c r="H68" s="31">
        <v>0</v>
      </c>
    </row>
    <row r="69" spans="1:8" x14ac:dyDescent="0.25">
      <c r="A69" s="19" t="s">
        <v>5</v>
      </c>
      <c r="B69" s="31">
        <v>30</v>
      </c>
      <c r="C69" s="31">
        <f t="shared" si="6"/>
        <v>91.068899999999999</v>
      </c>
      <c r="E69" s="51">
        <v>2.7187100000000002</v>
      </c>
      <c r="F69" s="19" t="s">
        <v>5</v>
      </c>
      <c r="G69" s="31">
        <v>2601</v>
      </c>
      <c r="H69" s="33">
        <f>G69*E69</f>
        <v>7071.3647100000007</v>
      </c>
    </row>
    <row r="70" spans="1:8" x14ac:dyDescent="0.25">
      <c r="A70" s="19" t="s">
        <v>6</v>
      </c>
      <c r="B70" s="31">
        <v>30</v>
      </c>
      <c r="C70" s="31">
        <f t="shared" si="6"/>
        <v>84.3399</v>
      </c>
      <c r="E70" s="51">
        <v>2.56128</v>
      </c>
      <c r="F70" s="19" t="s">
        <v>6</v>
      </c>
      <c r="G70" s="31">
        <v>2671</v>
      </c>
      <c r="H70" s="31">
        <f>G70*E70</f>
        <v>6841.1788800000004</v>
      </c>
    </row>
    <row r="71" spans="1:8" x14ac:dyDescent="0.25">
      <c r="A71" s="19" t="s">
        <v>7</v>
      </c>
      <c r="B71" s="31">
        <v>22</v>
      </c>
      <c r="C71" s="31">
        <f t="shared" si="6"/>
        <v>69.713160000000002</v>
      </c>
      <c r="E71" s="51">
        <v>2.96204</v>
      </c>
      <c r="F71" s="19" t="s">
        <v>7</v>
      </c>
      <c r="G71" s="31">
        <v>2642</v>
      </c>
      <c r="H71" s="33">
        <f t="shared" ref="H71:H76" si="7">G71*E71</f>
        <v>7825.7096799999999</v>
      </c>
    </row>
    <row r="72" spans="1:8" x14ac:dyDescent="0.25">
      <c r="A72" s="19" t="s">
        <v>8</v>
      </c>
      <c r="B72" s="31">
        <v>25</v>
      </c>
      <c r="C72" s="31">
        <f t="shared" si="6"/>
        <v>77.989000000000004</v>
      </c>
      <c r="E72" s="51">
        <v>3.0478499999999999</v>
      </c>
      <c r="F72" s="19" t="s">
        <v>8</v>
      </c>
      <c r="G72" s="31">
        <v>2678</v>
      </c>
      <c r="H72" s="31">
        <f t="shared" si="7"/>
        <v>8162.1422999999995</v>
      </c>
    </row>
    <row r="73" spans="1:8" x14ac:dyDescent="0.25">
      <c r="A73" s="19" t="s">
        <v>9</v>
      </c>
      <c r="B73" s="35">
        <v>28</v>
      </c>
      <c r="C73" s="31">
        <f t="shared" si="6"/>
        <v>93.175880000000006</v>
      </c>
      <c r="E73" s="51">
        <v>3.3015300000000001</v>
      </c>
      <c r="F73" s="19" t="s">
        <v>9</v>
      </c>
      <c r="G73" s="35">
        <v>2692</v>
      </c>
      <c r="H73" s="33">
        <f t="shared" si="7"/>
        <v>8887.7187599999997</v>
      </c>
    </row>
    <row r="74" spans="1:8" x14ac:dyDescent="0.25">
      <c r="A74" s="19" t="s">
        <v>10</v>
      </c>
      <c r="B74" s="31">
        <v>28</v>
      </c>
      <c r="C74" s="31">
        <f t="shared" si="6"/>
        <v>90.812119999999993</v>
      </c>
      <c r="E74" s="51">
        <v>3.17577</v>
      </c>
      <c r="F74" s="19" t="s">
        <v>10</v>
      </c>
      <c r="G74" s="31">
        <v>2609</v>
      </c>
      <c r="H74" s="31">
        <f t="shared" si="7"/>
        <v>8285.5839300000007</v>
      </c>
    </row>
    <row r="75" spans="1:8" x14ac:dyDescent="0.25">
      <c r="A75" s="19" t="s">
        <v>11</v>
      </c>
      <c r="B75" s="31">
        <v>17</v>
      </c>
      <c r="C75" s="31">
        <f t="shared" si="6"/>
        <v>52.384990000000002</v>
      </c>
      <c r="E75" s="50">
        <v>3.0799099999999999</v>
      </c>
      <c r="F75" s="19" t="s">
        <v>11</v>
      </c>
      <c r="G75" s="31">
        <v>2634</v>
      </c>
      <c r="H75" s="33">
        <f t="shared" si="7"/>
        <v>8112.4829399999999</v>
      </c>
    </row>
    <row r="76" spans="1:8" x14ac:dyDescent="0.25">
      <c r="A76" s="19" t="s">
        <v>12</v>
      </c>
      <c r="B76" s="31">
        <v>17</v>
      </c>
      <c r="C76" s="31">
        <f t="shared" si="6"/>
        <v>52.337050000000005</v>
      </c>
      <c r="E76" s="50">
        <v>3.0786500000000001</v>
      </c>
      <c r="F76" s="19" t="s">
        <v>12</v>
      </c>
      <c r="G76" s="31">
        <v>2615</v>
      </c>
      <c r="H76" s="31">
        <f t="shared" si="7"/>
        <v>8050.66975</v>
      </c>
    </row>
    <row r="77" spans="1:8" x14ac:dyDescent="0.25">
      <c r="A77" s="19" t="s">
        <v>13</v>
      </c>
      <c r="B77" s="33">
        <v>34</v>
      </c>
      <c r="C77" s="31">
        <f>B77*D93</f>
        <v>97.356620000000007</v>
      </c>
      <c r="E77" s="50">
        <v>2.8181699999999998</v>
      </c>
      <c r="F77" s="19" t="s">
        <v>13</v>
      </c>
      <c r="G77" s="33">
        <v>2656</v>
      </c>
      <c r="H77" s="33">
        <f>G77*E77</f>
        <v>7485.0595199999998</v>
      </c>
    </row>
    <row r="78" spans="1:8" x14ac:dyDescent="0.25">
      <c r="A78" s="7" t="s">
        <v>16</v>
      </c>
      <c r="B78" s="36">
        <f>SUM(B66:B77)</f>
        <v>252</v>
      </c>
      <c r="C78" s="36">
        <f>SUM(C66:C77)</f>
        <v>769.3056600000001</v>
      </c>
      <c r="E78" s="50"/>
      <c r="F78" s="7" t="s">
        <v>16</v>
      </c>
      <c r="G78" s="36">
        <f>SUM(G66:G77)</f>
        <v>23798</v>
      </c>
      <c r="H78" s="36">
        <f>SUM(H66:H77)</f>
        <v>70721.910470000003</v>
      </c>
    </row>
    <row r="80" spans="1:8" x14ac:dyDescent="0.25">
      <c r="A80" s="120" t="s">
        <v>25</v>
      </c>
      <c r="B80" s="120"/>
      <c r="C80" s="120"/>
    </row>
    <row r="81" spans="1:8" x14ac:dyDescent="0.25">
      <c r="A81" s="4">
        <v>2021</v>
      </c>
      <c r="B81" s="4" t="s">
        <v>0</v>
      </c>
      <c r="C81" s="4" t="s">
        <v>1</v>
      </c>
      <c r="D81" s="50" t="s">
        <v>36</v>
      </c>
      <c r="E81" s="49"/>
      <c r="F81" s="49"/>
      <c r="G81" s="49"/>
      <c r="H81" s="49"/>
    </row>
    <row r="82" spans="1:8" x14ac:dyDescent="0.25">
      <c r="A82" s="19" t="s">
        <v>2</v>
      </c>
      <c r="B82" s="31">
        <f t="shared" ref="B82:B93" si="8">B3+G3+B18+G18+B34+G34+B50+G50+B66+G66</f>
        <v>192306</v>
      </c>
      <c r="C82" s="31">
        <f>C3+H3+C18+H18+C34+H50+C50+H34+C66+H66</f>
        <v>528260.50738999993</v>
      </c>
      <c r="D82" s="50">
        <v>2.8757199999999998</v>
      </c>
      <c r="E82" s="49"/>
      <c r="F82" s="49"/>
      <c r="G82" s="49"/>
      <c r="H82" s="49"/>
    </row>
    <row r="83" spans="1:8" x14ac:dyDescent="0.25">
      <c r="A83" s="19" t="s">
        <v>3</v>
      </c>
      <c r="B83" s="31">
        <f t="shared" si="8"/>
        <v>159604</v>
      </c>
      <c r="C83" s="31">
        <f>C4+H4+C19+H19+C35+H35+C51+H51+C67+H67</f>
        <v>469026.81778999994</v>
      </c>
      <c r="D83" s="50">
        <v>2.98949</v>
      </c>
      <c r="E83" s="49"/>
      <c r="F83" s="49"/>
      <c r="G83" s="49"/>
      <c r="H83" s="49"/>
    </row>
    <row r="84" spans="1:8" x14ac:dyDescent="0.25">
      <c r="A84" s="19" t="s">
        <v>4</v>
      </c>
      <c r="B84" s="31">
        <f t="shared" si="8"/>
        <v>174277</v>
      </c>
      <c r="C84" s="31">
        <f>C5+H5+C20+H20+C36+H52+C52+H36+C68+H68</f>
        <v>473768.55349999992</v>
      </c>
      <c r="D84" s="50">
        <v>2.8632399999999998</v>
      </c>
      <c r="E84" s="49"/>
      <c r="F84" s="49"/>
      <c r="G84" s="49"/>
      <c r="H84" s="49"/>
    </row>
    <row r="85" spans="1:8" x14ac:dyDescent="0.25">
      <c r="A85" s="19" t="s">
        <v>5</v>
      </c>
      <c r="B85" s="31">
        <f t="shared" si="8"/>
        <v>153008</v>
      </c>
      <c r="C85" s="31">
        <f>C6+H6+C21+H21+C37+H37+C53+H53+C69+H69</f>
        <v>506987.87310000003</v>
      </c>
      <c r="D85" s="50">
        <v>3.0356299999999998</v>
      </c>
      <c r="E85" s="49"/>
      <c r="F85" s="49"/>
      <c r="G85" s="49"/>
      <c r="H85" s="49"/>
    </row>
    <row r="86" spans="1:8" x14ac:dyDescent="0.25">
      <c r="A86" s="19" t="s">
        <v>6</v>
      </c>
      <c r="B86" s="31">
        <f t="shared" si="8"/>
        <v>196714</v>
      </c>
      <c r="C86" s="31">
        <f>C7+H7+C22+H22+C38+H54+C54+H38+C70+H70</f>
        <v>611483.09779000015</v>
      </c>
      <c r="D86" s="50">
        <v>2.8113299999999999</v>
      </c>
      <c r="E86" s="49"/>
      <c r="F86" s="49"/>
      <c r="G86" s="49"/>
      <c r="H86" s="49"/>
    </row>
    <row r="87" spans="1:8" x14ac:dyDescent="0.25">
      <c r="A87" s="19" t="s">
        <v>7</v>
      </c>
      <c r="B87" s="31">
        <f t="shared" si="8"/>
        <v>158162</v>
      </c>
      <c r="C87" s="31">
        <f>C8+H8+C23+H23+C39+H39+C55+H55+C71+H71</f>
        <v>553713.51539999992</v>
      </c>
      <c r="D87" s="50">
        <v>3.1687799999999999</v>
      </c>
      <c r="E87" s="49"/>
      <c r="F87" s="49"/>
      <c r="G87" s="49"/>
      <c r="H87" s="49"/>
    </row>
    <row r="88" spans="1:8" x14ac:dyDescent="0.25">
      <c r="A88" s="19" t="s">
        <v>8</v>
      </c>
      <c r="B88" s="31">
        <f t="shared" si="8"/>
        <v>194332</v>
      </c>
      <c r="C88" s="31">
        <f>C9+H9+C24+H24+C40+H56+C56+H40+C72+H72</f>
        <v>699800.40134999983</v>
      </c>
      <c r="D88" s="50">
        <v>3.1195599999999999</v>
      </c>
      <c r="E88" s="49"/>
      <c r="F88" s="49"/>
      <c r="G88" s="49"/>
      <c r="H88" s="49"/>
    </row>
    <row r="89" spans="1:8" x14ac:dyDescent="0.25">
      <c r="A89" s="19" t="s">
        <v>9</v>
      </c>
      <c r="B89" s="31">
        <f t="shared" si="8"/>
        <v>238534</v>
      </c>
      <c r="C89" s="31">
        <f>C10+H10+C25+H25+C41+H41+C57+H57+C73+H73</f>
        <v>903998.03889999993</v>
      </c>
      <c r="D89" s="50">
        <v>3.3277100000000002</v>
      </c>
      <c r="E89" s="49"/>
      <c r="F89" s="49"/>
      <c r="G89" s="49"/>
      <c r="H89" s="49"/>
    </row>
    <row r="90" spans="1:8" x14ac:dyDescent="0.25">
      <c r="A90" s="19" t="s">
        <v>10</v>
      </c>
      <c r="B90" s="31">
        <f t="shared" si="8"/>
        <v>223684</v>
      </c>
      <c r="C90" s="31">
        <f>C11+H11+C26+H26+C42+H58+C58+H42+C74+H74</f>
        <v>826347.80514000007</v>
      </c>
      <c r="D90" s="50">
        <v>3.24329</v>
      </c>
      <c r="E90" s="49"/>
      <c r="F90" s="49"/>
      <c r="G90" s="49"/>
      <c r="H90" s="49"/>
    </row>
    <row r="91" spans="1:8" x14ac:dyDescent="0.25">
      <c r="A91" s="19" t="s">
        <v>11</v>
      </c>
      <c r="B91" s="31">
        <f t="shared" si="8"/>
        <v>178814</v>
      </c>
      <c r="C91" s="31">
        <f>C12+H12+C27+H27+C43+H43+C59+H59+C75+H75</f>
        <v>637045.41664000007</v>
      </c>
      <c r="D91" s="50">
        <v>3.0814699999999999</v>
      </c>
      <c r="E91" s="49"/>
      <c r="F91" s="49"/>
      <c r="G91" s="49"/>
      <c r="H91" s="49"/>
    </row>
    <row r="92" spans="1:8" x14ac:dyDescent="0.25">
      <c r="A92" s="19" t="s">
        <v>12</v>
      </c>
      <c r="B92" s="31">
        <f t="shared" si="8"/>
        <v>180581</v>
      </c>
      <c r="C92" s="31">
        <f>C13+H13+C28+H28+C44+H60+C60+H44+C76+H76</f>
        <v>555945.69564999989</v>
      </c>
      <c r="D92" s="50">
        <v>3.0786500000000001</v>
      </c>
      <c r="E92" s="49"/>
      <c r="F92" s="49"/>
      <c r="G92" s="49"/>
      <c r="H92" s="49"/>
    </row>
    <row r="93" spans="1:8" x14ac:dyDescent="0.25">
      <c r="A93" s="19" t="s">
        <v>13</v>
      </c>
      <c r="B93" s="31">
        <f t="shared" si="8"/>
        <v>209750</v>
      </c>
      <c r="C93" s="31">
        <f>C14+H14+C29+H29+C45+H45+C61+H61+C77+H77</f>
        <v>591257.61885999993</v>
      </c>
      <c r="D93" s="50">
        <v>2.8634300000000001</v>
      </c>
      <c r="E93" s="49"/>
      <c r="F93" s="49"/>
      <c r="G93" s="49"/>
      <c r="H93" s="49"/>
    </row>
    <row r="94" spans="1:8" x14ac:dyDescent="0.25">
      <c r="A94" s="9" t="s">
        <v>21</v>
      </c>
      <c r="B94" s="38">
        <f>SUM(B82:B93)</f>
        <v>2259766</v>
      </c>
      <c r="C94" s="38">
        <f>SUM(C82:C93)</f>
        <v>7357635.3415099997</v>
      </c>
      <c r="D94" s="49"/>
      <c r="E94" s="49"/>
      <c r="F94" s="49"/>
      <c r="G94" s="49">
        <v>3.3052999999999999</v>
      </c>
      <c r="H94" s="49">
        <v>3.3277100000000002</v>
      </c>
    </row>
  </sheetData>
  <mergeCells count="11">
    <mergeCell ref="A1:C1"/>
    <mergeCell ref="F1:H1"/>
    <mergeCell ref="A16:C16"/>
    <mergeCell ref="F16:H16"/>
    <mergeCell ref="A32:C32"/>
    <mergeCell ref="F64:H64"/>
    <mergeCell ref="A80:C80"/>
    <mergeCell ref="F32:H32"/>
    <mergeCell ref="A48:C48"/>
    <mergeCell ref="F48:H48"/>
    <mergeCell ref="A64:C64"/>
  </mergeCells>
  <pageMargins left="0.70866141732283472" right="0.70866141732283472" top="0.74803149606299213" bottom="0.74803149606299213" header="0.31496062992125984" footer="0.31496062992125984"/>
  <pageSetup paperSize="9" fitToHeight="12" orientation="landscape" verticalDpi="0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topLeftCell="A61" zoomScaleNormal="100" zoomScaleSheetLayoutView="100" workbookViewId="0">
      <selection activeCell="D90" sqref="D90:D91"/>
    </sheetView>
  </sheetViews>
  <sheetFormatPr defaultRowHeight="15" x14ac:dyDescent="0.25"/>
  <cols>
    <col min="1" max="1" width="15.85546875" customWidth="1"/>
    <col min="2" max="2" width="13.5703125" customWidth="1"/>
    <col min="3" max="3" width="26.42578125" customWidth="1"/>
    <col min="4" max="4" width="12" customWidth="1"/>
    <col min="5" max="5" width="11.28515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117" t="s">
        <v>17</v>
      </c>
      <c r="B1" s="118"/>
      <c r="C1" s="119"/>
      <c r="D1" s="62"/>
      <c r="E1" s="62"/>
      <c r="F1" s="117" t="s">
        <v>33</v>
      </c>
      <c r="G1" s="118"/>
      <c r="H1" s="119"/>
    </row>
    <row r="2" spans="1:9" ht="15.75" thickBot="1" x14ac:dyDescent="0.3">
      <c r="A2" s="1">
        <v>2022</v>
      </c>
      <c r="B2" s="2" t="s">
        <v>0</v>
      </c>
      <c r="C2" s="3" t="s">
        <v>1</v>
      </c>
      <c r="D2" s="62"/>
      <c r="E2" s="62"/>
      <c r="F2" s="1">
        <v>2022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138338</v>
      </c>
      <c r="C3" s="63">
        <v>477693.87</v>
      </c>
      <c r="D3" s="62"/>
      <c r="E3" s="62"/>
      <c r="F3" s="12" t="s">
        <v>2</v>
      </c>
      <c r="G3" s="53">
        <v>866</v>
      </c>
      <c r="H3" s="48">
        <f t="shared" ref="H3:H14" si="0">G3*D82*1.2</f>
        <v>2953.1050319999999</v>
      </c>
    </row>
    <row r="4" spans="1:9" x14ac:dyDescent="0.25">
      <c r="A4" s="15" t="s">
        <v>3</v>
      </c>
      <c r="B4" s="16">
        <v>129282</v>
      </c>
      <c r="C4" s="48">
        <v>494882.4</v>
      </c>
      <c r="D4" s="62"/>
      <c r="E4" s="62"/>
      <c r="F4" s="15" t="s">
        <v>3</v>
      </c>
      <c r="G4" s="53">
        <v>858</v>
      </c>
      <c r="H4" s="48">
        <f t="shared" si="0"/>
        <v>3249.00576</v>
      </c>
    </row>
    <row r="5" spans="1:9" x14ac:dyDescent="0.25">
      <c r="A5" s="15" t="s">
        <v>4</v>
      </c>
      <c r="B5" s="16">
        <v>160388</v>
      </c>
      <c r="C5" s="48">
        <v>555318.1399999999</v>
      </c>
      <c r="D5" s="62"/>
      <c r="E5" s="62"/>
      <c r="F5" s="15" t="s">
        <v>4</v>
      </c>
      <c r="G5" s="53">
        <v>859</v>
      </c>
      <c r="H5" s="48">
        <f t="shared" si="0"/>
        <v>2934.5329799999995</v>
      </c>
      <c r="I5" s="11"/>
    </row>
    <row r="6" spans="1:9" x14ac:dyDescent="0.25">
      <c r="A6" s="15" t="s">
        <v>5</v>
      </c>
      <c r="B6" s="16">
        <v>126375</v>
      </c>
      <c r="C6" s="48">
        <v>456381.62</v>
      </c>
      <c r="D6" s="62"/>
      <c r="E6" s="62"/>
      <c r="F6" s="15" t="s">
        <v>5</v>
      </c>
      <c r="G6" s="53">
        <v>853</v>
      </c>
      <c r="H6" s="48">
        <f t="shared" si="0"/>
        <v>3045.7627440000001</v>
      </c>
    </row>
    <row r="7" spans="1:9" x14ac:dyDescent="0.25">
      <c r="A7" s="15" t="s">
        <v>6</v>
      </c>
      <c r="B7" s="16">
        <v>142617</v>
      </c>
      <c r="C7" s="48">
        <v>476732.02999999997</v>
      </c>
      <c r="D7" s="62"/>
      <c r="E7" s="62"/>
      <c r="F7" s="15" t="s">
        <v>6</v>
      </c>
      <c r="G7" s="53">
        <v>855</v>
      </c>
      <c r="H7" s="48">
        <f t="shared" si="0"/>
        <v>2820.95622</v>
      </c>
    </row>
    <row r="8" spans="1:9" x14ac:dyDescent="0.25">
      <c r="A8" s="15" t="s">
        <v>7</v>
      </c>
      <c r="B8" s="16">
        <v>133602</v>
      </c>
      <c r="C8" s="48">
        <v>506024.82</v>
      </c>
      <c r="D8" s="62"/>
      <c r="E8" s="62"/>
      <c r="F8" s="15" t="s">
        <v>7</v>
      </c>
      <c r="G8" s="53">
        <v>854</v>
      </c>
      <c r="H8" s="48">
        <f t="shared" si="0"/>
        <v>3198.831216</v>
      </c>
    </row>
    <row r="9" spans="1:9" x14ac:dyDescent="0.25">
      <c r="A9" s="15" t="s">
        <v>8</v>
      </c>
      <c r="B9" s="16">
        <v>104335</v>
      </c>
      <c r="C9" s="48">
        <v>405627.98</v>
      </c>
      <c r="D9" s="62"/>
      <c r="E9" s="62"/>
      <c r="F9" s="15" t="s">
        <v>8</v>
      </c>
      <c r="G9" s="53">
        <v>858</v>
      </c>
      <c r="H9" s="48">
        <f t="shared" si="0"/>
        <v>3307.7547360000003</v>
      </c>
    </row>
    <row r="10" spans="1:9" x14ac:dyDescent="0.25">
      <c r="A10" s="15" t="s">
        <v>9</v>
      </c>
      <c r="B10" s="16">
        <v>103198</v>
      </c>
      <c r="C10" s="48">
        <v>0</v>
      </c>
      <c r="D10" s="62"/>
      <c r="E10" s="62"/>
      <c r="F10" s="15" t="s">
        <v>9</v>
      </c>
      <c r="G10" s="53">
        <v>856</v>
      </c>
      <c r="H10" s="48">
        <f t="shared" si="0"/>
        <v>3315.6064319999996</v>
      </c>
    </row>
    <row r="11" spans="1:9" ht="18.75" customHeight="1" x14ac:dyDescent="0.25">
      <c r="A11" s="15" t="s">
        <v>10</v>
      </c>
      <c r="B11" s="16">
        <v>148289</v>
      </c>
      <c r="C11" s="48">
        <f t="shared" ref="C11:C14" si="1">B11*D90*1.2</f>
        <v>568050.67229999998</v>
      </c>
      <c r="D11" s="62"/>
      <c r="E11" s="62"/>
      <c r="F11" s="15" t="s">
        <v>10</v>
      </c>
      <c r="G11" s="53">
        <v>853</v>
      </c>
      <c r="H11" s="48">
        <f t="shared" si="0"/>
        <v>3267.5871000000002</v>
      </c>
    </row>
    <row r="12" spans="1:9" x14ac:dyDescent="0.25">
      <c r="A12" s="15" t="s">
        <v>11</v>
      </c>
      <c r="B12" s="16">
        <v>117362</v>
      </c>
      <c r="C12" s="48">
        <f t="shared" si="1"/>
        <v>449578.61339999997</v>
      </c>
      <c r="D12" s="62"/>
      <c r="E12" s="62"/>
      <c r="F12" s="15" t="s">
        <v>11</v>
      </c>
      <c r="G12" s="53">
        <v>854</v>
      </c>
      <c r="H12" s="48">
        <f t="shared" si="0"/>
        <v>3271.4178000000002</v>
      </c>
    </row>
    <row r="13" spans="1:9" x14ac:dyDescent="0.25">
      <c r="A13" s="15" t="s">
        <v>12</v>
      </c>
      <c r="B13" s="16"/>
      <c r="C13" s="48">
        <f t="shared" si="1"/>
        <v>0</v>
      </c>
      <c r="D13" s="76"/>
      <c r="E13" s="61"/>
      <c r="F13" s="15" t="s">
        <v>12</v>
      </c>
      <c r="G13" s="53"/>
      <c r="H13" s="48">
        <f t="shared" si="0"/>
        <v>0</v>
      </c>
    </row>
    <row r="14" spans="1:9" x14ac:dyDescent="0.25">
      <c r="A14" s="19" t="s">
        <v>13</v>
      </c>
      <c r="B14" s="16"/>
      <c r="C14" s="48">
        <f t="shared" si="1"/>
        <v>0</v>
      </c>
      <c r="D14" s="79"/>
      <c r="E14" s="62"/>
      <c r="F14" s="19" t="s">
        <v>13</v>
      </c>
      <c r="G14" s="53"/>
      <c r="H14" s="48">
        <f t="shared" si="0"/>
        <v>0</v>
      </c>
      <c r="I14" s="72"/>
    </row>
    <row r="15" spans="1:9" ht="15.75" thickBot="1" x14ac:dyDescent="0.3">
      <c r="A15" s="47" t="s">
        <v>14</v>
      </c>
      <c r="B15" s="46">
        <f>SUM(B3:B14)</f>
        <v>1303786</v>
      </c>
      <c r="C15" s="80">
        <f>SUM(C3:C14)</f>
        <v>4390290.1456999993</v>
      </c>
      <c r="D15" s="73"/>
      <c r="E15" s="62"/>
      <c r="F15" s="47" t="s">
        <v>14</v>
      </c>
      <c r="G15" s="46">
        <f>SUM(G3:G14)</f>
        <v>8566</v>
      </c>
      <c r="H15" s="45">
        <f>SUM(H3:H14)</f>
        <v>31364.560019999997</v>
      </c>
      <c r="I15" s="73"/>
    </row>
    <row r="16" spans="1:9" ht="69" customHeight="1" thickBot="1" x14ac:dyDescent="0.3">
      <c r="A16" s="117" t="s">
        <v>34</v>
      </c>
      <c r="B16" s="118"/>
      <c r="C16" s="119"/>
      <c r="D16" s="49"/>
      <c r="E16" s="62"/>
      <c r="F16" s="117" t="s">
        <v>32</v>
      </c>
      <c r="G16" s="118"/>
      <c r="H16" s="119"/>
    </row>
    <row r="17" spans="1:9" ht="15.75" customHeight="1" x14ac:dyDescent="0.25">
      <c r="A17" s="40">
        <v>2021</v>
      </c>
      <c r="B17" s="40" t="s">
        <v>0</v>
      </c>
      <c r="C17" s="40" t="s">
        <v>1</v>
      </c>
      <c r="D17" s="49"/>
      <c r="E17" s="49"/>
      <c r="F17" s="40">
        <v>2021</v>
      </c>
      <c r="G17" s="40" t="s">
        <v>0</v>
      </c>
      <c r="H17" s="40" t="s">
        <v>1</v>
      </c>
    </row>
    <row r="18" spans="1:9" x14ac:dyDescent="0.25">
      <c r="A18" s="19" t="s">
        <v>2</v>
      </c>
      <c r="B18" s="16">
        <v>48874</v>
      </c>
      <c r="C18" s="31">
        <f>B18*D18*1.2</f>
        <v>171331.91241600001</v>
      </c>
      <c r="D18" s="50">
        <v>2.9213200000000001</v>
      </c>
      <c r="E18" s="64"/>
      <c r="F18" s="19" t="s">
        <v>2</v>
      </c>
      <c r="G18" s="54">
        <v>0</v>
      </c>
      <c r="H18" s="44">
        <f>G18*D82</f>
        <v>0</v>
      </c>
    </row>
    <row r="19" spans="1:9" x14ac:dyDescent="0.25">
      <c r="A19" s="19" t="s">
        <v>3</v>
      </c>
      <c r="B19" s="16">
        <v>47231</v>
      </c>
      <c r="C19" s="31">
        <f t="shared" ref="C19:C29" si="2">B19*D19*1.2</f>
        <v>178698.110652</v>
      </c>
      <c r="D19" s="50">
        <v>3.1529099999999999</v>
      </c>
      <c r="E19" s="64"/>
      <c r="F19" s="19" t="s">
        <v>3</v>
      </c>
      <c r="G19" s="54">
        <v>0</v>
      </c>
      <c r="H19" s="44">
        <f>G19*D83</f>
        <v>0</v>
      </c>
    </row>
    <row r="20" spans="1:9" x14ac:dyDescent="0.25">
      <c r="A20" s="19" t="s">
        <v>4</v>
      </c>
      <c r="B20" s="16">
        <v>46419</v>
      </c>
      <c r="C20" s="31">
        <f t="shared" si="2"/>
        <v>158422.10536799999</v>
      </c>
      <c r="D20" s="50">
        <v>2.8440599999999998</v>
      </c>
      <c r="E20" s="64"/>
      <c r="F20" s="19" t="s">
        <v>4</v>
      </c>
      <c r="G20" s="54" t="s">
        <v>37</v>
      </c>
      <c r="H20" s="44" t="s">
        <v>37</v>
      </c>
      <c r="I20" s="11"/>
    </row>
    <row r="21" spans="1:9" x14ac:dyDescent="0.25">
      <c r="A21" s="19" t="s">
        <v>5</v>
      </c>
      <c r="B21" s="16">
        <v>46252</v>
      </c>
      <c r="C21" s="31">
        <f t="shared" si="2"/>
        <v>162593.72577599998</v>
      </c>
      <c r="D21" s="50">
        <v>2.9294899999999999</v>
      </c>
      <c r="E21" s="75"/>
      <c r="F21" s="19" t="s">
        <v>5</v>
      </c>
      <c r="G21" s="54" t="s">
        <v>37</v>
      </c>
      <c r="H21" s="44" t="s">
        <v>37</v>
      </c>
    </row>
    <row r="22" spans="1:9" x14ac:dyDescent="0.25">
      <c r="A22" s="19" t="s">
        <v>6</v>
      </c>
      <c r="B22" s="78">
        <v>45691</v>
      </c>
      <c r="C22" s="31">
        <f t="shared" si="2"/>
        <v>152502.48517200002</v>
      </c>
      <c r="D22" s="51">
        <v>2.7814100000000002</v>
      </c>
      <c r="E22" s="77"/>
      <c r="F22" s="19" t="s">
        <v>6</v>
      </c>
      <c r="G22" s="55" t="s">
        <v>37</v>
      </c>
      <c r="H22" s="44" t="s">
        <v>37</v>
      </c>
    </row>
    <row r="23" spans="1:9" x14ac:dyDescent="0.25">
      <c r="A23" s="19" t="s">
        <v>7</v>
      </c>
      <c r="B23" s="78">
        <v>53457</v>
      </c>
      <c r="C23" s="31">
        <f t="shared" si="2"/>
        <v>197772.083136</v>
      </c>
      <c r="D23" s="51">
        <v>3.08304</v>
      </c>
      <c r="E23" s="77"/>
      <c r="F23" s="19" t="s">
        <v>7</v>
      </c>
      <c r="G23" s="55" t="s">
        <v>37</v>
      </c>
      <c r="H23" s="44" t="s">
        <v>37</v>
      </c>
    </row>
    <row r="24" spans="1:9" x14ac:dyDescent="0.25">
      <c r="A24" s="19" t="s">
        <v>8</v>
      </c>
      <c r="B24" s="16">
        <v>50440</v>
      </c>
      <c r="C24" s="31">
        <f t="shared" si="2"/>
        <v>200831.90400000001</v>
      </c>
      <c r="D24" s="51">
        <v>3.3180000000000001</v>
      </c>
      <c r="E24" s="77"/>
      <c r="F24" s="19" t="s">
        <v>8</v>
      </c>
      <c r="G24" s="55" t="s">
        <v>37</v>
      </c>
      <c r="H24" s="44" t="s">
        <v>37</v>
      </c>
    </row>
    <row r="25" spans="1:9" x14ac:dyDescent="0.25">
      <c r="A25" s="19" t="s">
        <v>9</v>
      </c>
      <c r="B25" s="114">
        <v>49448</v>
      </c>
      <c r="C25" s="31">
        <f t="shared" si="2"/>
        <v>196437.71817599997</v>
      </c>
      <c r="D25" s="51">
        <v>3.3105099999999998</v>
      </c>
      <c r="E25" s="70"/>
      <c r="F25" s="19" t="s">
        <v>9</v>
      </c>
      <c r="G25" s="55" t="s">
        <v>37</v>
      </c>
      <c r="H25" s="44" t="s">
        <v>37</v>
      </c>
    </row>
    <row r="26" spans="1:9" ht="16.5" customHeight="1" x14ac:dyDescent="0.25">
      <c r="A26" s="19" t="s">
        <v>10</v>
      </c>
      <c r="B26" s="16">
        <v>48881</v>
      </c>
      <c r="C26" s="31">
        <f t="shared" si="2"/>
        <v>191164.40137199996</v>
      </c>
      <c r="D26" s="51">
        <v>3.25901</v>
      </c>
      <c r="E26" s="70"/>
      <c r="F26" s="19" t="s">
        <v>10</v>
      </c>
      <c r="G26" s="55" t="s">
        <v>37</v>
      </c>
      <c r="H26" s="44" t="s">
        <v>37</v>
      </c>
    </row>
    <row r="27" spans="1:9" x14ac:dyDescent="0.25">
      <c r="A27" s="19" t="s">
        <v>11</v>
      </c>
      <c r="B27" s="16">
        <v>46317</v>
      </c>
      <c r="C27" s="31">
        <f t="shared" si="2"/>
        <v>181137.07940399999</v>
      </c>
      <c r="D27" s="51">
        <v>3.25901</v>
      </c>
      <c r="E27" s="64"/>
      <c r="F27" s="19" t="s">
        <v>11</v>
      </c>
      <c r="G27" s="54" t="s">
        <v>37</v>
      </c>
      <c r="H27" s="44" t="s">
        <v>37</v>
      </c>
    </row>
    <row r="28" spans="1:9" x14ac:dyDescent="0.25">
      <c r="A28" s="19" t="s">
        <v>12</v>
      </c>
      <c r="B28" s="16"/>
      <c r="C28" s="31">
        <f t="shared" si="2"/>
        <v>0</v>
      </c>
      <c r="D28" s="50"/>
      <c r="E28" s="64"/>
      <c r="F28" s="19" t="s">
        <v>12</v>
      </c>
      <c r="G28" s="53"/>
      <c r="H28" s="44"/>
    </row>
    <row r="29" spans="1:9" x14ac:dyDescent="0.25">
      <c r="A29" s="19" t="s">
        <v>13</v>
      </c>
      <c r="B29" s="16"/>
      <c r="C29" s="31">
        <f t="shared" si="2"/>
        <v>0</v>
      </c>
      <c r="D29" s="64"/>
      <c r="E29" s="61"/>
      <c r="F29" s="19" t="s">
        <v>13</v>
      </c>
      <c r="G29" s="56"/>
      <c r="H29" s="44"/>
    </row>
    <row r="30" spans="1:9" x14ac:dyDescent="0.25">
      <c r="A30" s="7" t="s">
        <v>16</v>
      </c>
      <c r="B30" s="52">
        <f>SUM(B18:B29)</f>
        <v>483010</v>
      </c>
      <c r="C30" s="36">
        <f>SUM(C18:C29)</f>
        <v>1790891.5254719998</v>
      </c>
      <c r="D30" s="65"/>
      <c r="E30" s="62"/>
      <c r="F30" s="4" t="s">
        <v>14</v>
      </c>
      <c r="G30" s="57">
        <f>SUM(G18:G29)</f>
        <v>0</v>
      </c>
      <c r="H30" s="34">
        <f>SUM(H18:H29)</f>
        <v>0</v>
      </c>
    </row>
    <row r="31" spans="1:9" ht="15.75" thickBot="1" x14ac:dyDescent="0.3">
      <c r="A31" s="11"/>
      <c r="B31" s="73"/>
      <c r="C31" s="74"/>
      <c r="D31" s="65"/>
      <c r="E31" s="11"/>
      <c r="F31" s="11"/>
      <c r="G31" s="11"/>
      <c r="H31" s="37"/>
    </row>
    <row r="32" spans="1:9" ht="57" customHeight="1" thickBot="1" x14ac:dyDescent="0.3">
      <c r="A32" s="117" t="s">
        <v>30</v>
      </c>
      <c r="B32" s="118"/>
      <c r="C32" s="119"/>
      <c r="D32" s="65"/>
      <c r="E32" s="11"/>
      <c r="F32" s="117" t="s">
        <v>29</v>
      </c>
      <c r="G32" s="118"/>
      <c r="H32" s="119"/>
    </row>
    <row r="33" spans="1:8" ht="15.75" thickBot="1" x14ac:dyDescent="0.3">
      <c r="A33" s="1">
        <v>2022</v>
      </c>
      <c r="B33" s="40" t="s">
        <v>0</v>
      </c>
      <c r="C33" s="40" t="s">
        <v>1</v>
      </c>
      <c r="D33" s="11"/>
      <c r="E33" s="11"/>
      <c r="F33" s="1">
        <v>2022</v>
      </c>
      <c r="G33" s="40" t="s">
        <v>0</v>
      </c>
      <c r="H33" s="40" t="s">
        <v>1</v>
      </c>
    </row>
    <row r="34" spans="1:8" x14ac:dyDescent="0.25">
      <c r="A34" s="19" t="s">
        <v>2</v>
      </c>
      <c r="B34" s="58">
        <v>2442</v>
      </c>
      <c r="C34" s="43">
        <f>B34*D82*1.2</f>
        <v>8327.3469839999998</v>
      </c>
      <c r="D34" s="11"/>
      <c r="E34" s="11"/>
      <c r="F34" s="19" t="s">
        <v>2</v>
      </c>
      <c r="G34" s="53">
        <v>201</v>
      </c>
      <c r="H34" s="31">
        <f t="shared" ref="H34:H45" si="3">G34*D82*1.2</f>
        <v>685.42045199999995</v>
      </c>
    </row>
    <row r="35" spans="1:8" x14ac:dyDescent="0.25">
      <c r="A35" s="19" t="s">
        <v>3</v>
      </c>
      <c r="B35" s="53">
        <v>2088</v>
      </c>
      <c r="C35" s="43">
        <f t="shared" ref="C35:C45" si="4">B35*D83*1.2</f>
        <v>7906.6713600000003</v>
      </c>
      <c r="D35" s="11"/>
      <c r="E35" s="11"/>
      <c r="F35" s="19" t="s">
        <v>3</v>
      </c>
      <c r="G35" s="53">
        <v>207</v>
      </c>
      <c r="H35" s="31">
        <f t="shared" si="3"/>
        <v>783.85104000000001</v>
      </c>
    </row>
    <row r="36" spans="1:8" x14ac:dyDescent="0.25">
      <c r="A36" s="19" t="s">
        <v>4</v>
      </c>
      <c r="B36" s="53">
        <v>2217</v>
      </c>
      <c r="C36" s="43">
        <f t="shared" si="4"/>
        <v>7573.7597399999995</v>
      </c>
      <c r="D36" s="11"/>
      <c r="E36" s="11"/>
      <c r="F36" s="19" t="s">
        <v>4</v>
      </c>
      <c r="G36" s="53">
        <v>118</v>
      </c>
      <c r="H36" s="31">
        <f t="shared" si="3"/>
        <v>403.11395999999996</v>
      </c>
    </row>
    <row r="37" spans="1:8" x14ac:dyDescent="0.25">
      <c r="A37" s="19" t="s">
        <v>5</v>
      </c>
      <c r="B37" s="53">
        <v>2120</v>
      </c>
      <c r="C37" s="43">
        <f t="shared" si="4"/>
        <v>7569.77376</v>
      </c>
      <c r="D37" s="11"/>
      <c r="E37" s="11"/>
      <c r="F37" s="19" t="s">
        <v>5</v>
      </c>
      <c r="G37" s="53">
        <v>219</v>
      </c>
      <c r="H37" s="31">
        <f t="shared" si="3"/>
        <v>781.97191200000009</v>
      </c>
    </row>
    <row r="38" spans="1:8" x14ac:dyDescent="0.25">
      <c r="A38" s="19" t="s">
        <v>6</v>
      </c>
      <c r="B38" s="53">
        <v>1734</v>
      </c>
      <c r="C38" s="43">
        <f t="shared" si="4"/>
        <v>5721.0971759999993</v>
      </c>
      <c r="D38" s="11"/>
      <c r="E38" s="11"/>
      <c r="F38" s="19" t="s">
        <v>6</v>
      </c>
      <c r="G38" s="53">
        <v>200</v>
      </c>
      <c r="H38" s="31">
        <f t="shared" si="3"/>
        <v>659.87279999999998</v>
      </c>
    </row>
    <row r="39" spans="1:8" x14ac:dyDescent="0.25">
      <c r="A39" s="19" t="s">
        <v>7</v>
      </c>
      <c r="B39" s="53">
        <v>1702</v>
      </c>
      <c r="C39" s="43">
        <f t="shared" si="4"/>
        <v>6375.1882080000005</v>
      </c>
      <c r="D39" s="11"/>
      <c r="E39" s="11"/>
      <c r="F39" s="19" t="s">
        <v>7</v>
      </c>
      <c r="G39" s="53">
        <v>197</v>
      </c>
      <c r="H39" s="31">
        <f t="shared" si="3"/>
        <v>737.90368799999999</v>
      </c>
    </row>
    <row r="40" spans="1:8" x14ac:dyDescent="0.25">
      <c r="A40" s="19" t="s">
        <v>8</v>
      </c>
      <c r="B40" s="53">
        <v>1606</v>
      </c>
      <c r="C40" s="43">
        <f t="shared" si="4"/>
        <v>6191.4383520000001</v>
      </c>
      <c r="D40" s="11"/>
      <c r="E40" s="11"/>
      <c r="F40" s="19" t="s">
        <v>8</v>
      </c>
      <c r="G40" s="53">
        <v>130</v>
      </c>
      <c r="H40" s="31">
        <f t="shared" si="3"/>
        <v>501.17496</v>
      </c>
    </row>
    <row r="41" spans="1:8" x14ac:dyDescent="0.25">
      <c r="A41" s="19" t="s">
        <v>9</v>
      </c>
      <c r="B41" s="53">
        <v>1734</v>
      </c>
      <c r="C41" s="43">
        <f t="shared" si="4"/>
        <v>6716.4270479999996</v>
      </c>
      <c r="D41" s="11"/>
      <c r="E41" s="11"/>
      <c r="F41" s="19" t="s">
        <v>9</v>
      </c>
      <c r="G41" s="60">
        <v>197</v>
      </c>
      <c r="H41" s="31">
        <f t="shared" si="3"/>
        <v>763.05428399999994</v>
      </c>
    </row>
    <row r="42" spans="1:8" x14ac:dyDescent="0.25">
      <c r="A42" s="19" t="s">
        <v>10</v>
      </c>
      <c r="B42" s="53">
        <v>1509</v>
      </c>
      <c r="C42" s="43">
        <f t="shared" si="4"/>
        <v>5780.5262999999995</v>
      </c>
      <c r="D42" s="11"/>
      <c r="E42" s="11"/>
      <c r="F42" s="19" t="s">
        <v>10</v>
      </c>
      <c r="G42" s="53">
        <v>140</v>
      </c>
      <c r="H42" s="31">
        <f t="shared" si="3"/>
        <v>536.298</v>
      </c>
    </row>
    <row r="43" spans="1:8" x14ac:dyDescent="0.25">
      <c r="A43" s="19" t="s">
        <v>11</v>
      </c>
      <c r="B43" s="53">
        <v>1638</v>
      </c>
      <c r="C43" s="43">
        <f t="shared" si="4"/>
        <v>6274.6866</v>
      </c>
      <c r="D43" s="11"/>
      <c r="E43" s="11"/>
      <c r="F43" s="19" t="s">
        <v>11</v>
      </c>
      <c r="G43" s="53">
        <v>103</v>
      </c>
      <c r="H43" s="31">
        <f t="shared" si="3"/>
        <v>394.56210000000004</v>
      </c>
    </row>
    <row r="44" spans="1:8" x14ac:dyDescent="0.25">
      <c r="A44" s="19" t="s">
        <v>12</v>
      </c>
      <c r="B44" s="53"/>
      <c r="C44" s="43">
        <f t="shared" si="4"/>
        <v>0</v>
      </c>
      <c r="D44" s="29"/>
      <c r="E44" s="29"/>
      <c r="F44" s="19" t="s">
        <v>12</v>
      </c>
      <c r="G44" s="53"/>
      <c r="H44" s="31">
        <f t="shared" si="3"/>
        <v>0</v>
      </c>
    </row>
    <row r="45" spans="1:8" x14ac:dyDescent="0.25">
      <c r="A45" s="19" t="s">
        <v>13</v>
      </c>
      <c r="B45" s="53"/>
      <c r="C45" s="43">
        <f t="shared" si="4"/>
        <v>0</v>
      </c>
      <c r="D45" s="11"/>
      <c r="E45" s="11"/>
      <c r="F45" s="19" t="s">
        <v>13</v>
      </c>
      <c r="G45" s="56"/>
      <c r="H45" s="31">
        <f t="shared" si="3"/>
        <v>0</v>
      </c>
    </row>
    <row r="46" spans="1:8" x14ac:dyDescent="0.25">
      <c r="A46" s="7" t="s">
        <v>16</v>
      </c>
      <c r="B46" s="59">
        <f>SUM(B34:B45)</f>
        <v>18790</v>
      </c>
      <c r="C46" s="36">
        <f>SUM(C34:C45)</f>
        <v>68436.915527999983</v>
      </c>
      <c r="D46" s="11"/>
      <c r="E46" s="11"/>
      <c r="F46" s="7" t="s">
        <v>16</v>
      </c>
      <c r="G46" s="59">
        <f>SUM(G34:G45)</f>
        <v>1712</v>
      </c>
      <c r="H46" s="36">
        <f>SUM(H34:H45)</f>
        <v>6247.2231959999999</v>
      </c>
    </row>
    <row r="47" spans="1:8" ht="15.75" thickBot="1" x14ac:dyDescent="0.3">
      <c r="B47" s="73"/>
      <c r="C47" s="72"/>
      <c r="G47" s="73"/>
      <c r="H47" s="72"/>
    </row>
    <row r="48" spans="1:8" ht="63" customHeight="1" thickBot="1" x14ac:dyDescent="0.3">
      <c r="A48" s="117" t="s">
        <v>28</v>
      </c>
      <c r="B48" s="118"/>
      <c r="C48" s="119"/>
      <c r="F48" s="117" t="s">
        <v>27</v>
      </c>
      <c r="G48" s="118"/>
      <c r="H48" s="119"/>
    </row>
    <row r="49" spans="1:8" ht="15.75" thickBot="1" x14ac:dyDescent="0.3">
      <c r="A49" s="1">
        <v>2022</v>
      </c>
      <c r="B49" s="40" t="s">
        <v>0</v>
      </c>
      <c r="C49" s="40" t="s">
        <v>1</v>
      </c>
      <c r="F49" s="1">
        <v>2022</v>
      </c>
      <c r="G49" s="40" t="s">
        <v>0</v>
      </c>
      <c r="H49" s="40" t="s">
        <v>1</v>
      </c>
    </row>
    <row r="50" spans="1:8" x14ac:dyDescent="0.25">
      <c r="A50" s="19" t="s">
        <v>2</v>
      </c>
      <c r="B50" s="53">
        <v>20</v>
      </c>
      <c r="C50" s="31">
        <f>B50*D82*1.2</f>
        <v>68.201039999999992</v>
      </c>
      <c r="F50" s="19" t="s">
        <v>2</v>
      </c>
      <c r="G50" s="53">
        <v>63</v>
      </c>
      <c r="H50" s="31">
        <f t="shared" ref="H50:H61" si="5">G50*D82*1.2</f>
        <v>214.83327599999998</v>
      </c>
    </row>
    <row r="51" spans="1:8" x14ac:dyDescent="0.25">
      <c r="A51" s="19" t="s">
        <v>3</v>
      </c>
      <c r="B51" s="53">
        <v>24</v>
      </c>
      <c r="C51" s="31">
        <f t="shared" ref="C51:C61" si="6">B51*D83*1.2</f>
        <v>90.881280000000004</v>
      </c>
      <c r="F51" s="19" t="s">
        <v>3</v>
      </c>
      <c r="G51" s="53">
        <v>56</v>
      </c>
      <c r="H51" s="31">
        <f t="shared" si="5"/>
        <v>212.05632</v>
      </c>
    </row>
    <row r="52" spans="1:8" x14ac:dyDescent="0.25">
      <c r="A52" s="19" t="s">
        <v>4</v>
      </c>
      <c r="B52" s="53">
        <v>21</v>
      </c>
      <c r="C52" s="31">
        <f t="shared" si="6"/>
        <v>71.740619999999993</v>
      </c>
      <c r="F52" s="19" t="s">
        <v>4</v>
      </c>
      <c r="G52" s="53">
        <v>63</v>
      </c>
      <c r="H52" s="31">
        <f t="shared" si="5"/>
        <v>215.22185999999999</v>
      </c>
    </row>
    <row r="53" spans="1:8" x14ac:dyDescent="0.25">
      <c r="A53" s="19" t="s">
        <v>5</v>
      </c>
      <c r="B53" s="53">
        <v>22</v>
      </c>
      <c r="C53" s="31">
        <f t="shared" si="6"/>
        <v>78.554256000000009</v>
      </c>
      <c r="F53" s="19" t="s">
        <v>5</v>
      </c>
      <c r="G53" s="53">
        <v>55</v>
      </c>
      <c r="H53" s="31">
        <f t="shared" si="5"/>
        <v>196.38564</v>
      </c>
    </row>
    <row r="54" spans="1:8" x14ac:dyDescent="0.25">
      <c r="A54" s="19" t="s">
        <v>6</v>
      </c>
      <c r="B54" s="53">
        <v>22</v>
      </c>
      <c r="C54" s="31">
        <f t="shared" si="6"/>
        <v>72.586007999999993</v>
      </c>
      <c r="F54" s="19" t="s">
        <v>6</v>
      </c>
      <c r="G54" s="53">
        <v>64</v>
      </c>
      <c r="H54" s="31">
        <f t="shared" si="5"/>
        <v>211.15929600000001</v>
      </c>
    </row>
    <row r="55" spans="1:8" x14ac:dyDescent="0.25">
      <c r="A55" s="19" t="s">
        <v>7</v>
      </c>
      <c r="B55" s="53">
        <v>28</v>
      </c>
      <c r="C55" s="31">
        <f t="shared" si="6"/>
        <v>104.879712</v>
      </c>
      <c r="F55" s="19" t="s">
        <v>7</v>
      </c>
      <c r="G55" s="53">
        <v>64</v>
      </c>
      <c r="H55" s="31">
        <f t="shared" si="5"/>
        <v>239.725056</v>
      </c>
    </row>
    <row r="56" spans="1:8" x14ac:dyDescent="0.25">
      <c r="A56" s="19" t="s">
        <v>8</v>
      </c>
      <c r="B56" s="53">
        <v>19</v>
      </c>
      <c r="C56" s="31">
        <f t="shared" si="6"/>
        <v>73.248648000000003</v>
      </c>
      <c r="F56" s="19" t="s">
        <v>8</v>
      </c>
      <c r="G56" s="53">
        <v>59</v>
      </c>
      <c r="H56" s="31">
        <f t="shared" si="5"/>
        <v>227.45632800000001</v>
      </c>
    </row>
    <row r="57" spans="1:8" x14ac:dyDescent="0.25">
      <c r="A57" s="19" t="s">
        <v>9</v>
      </c>
      <c r="B57" s="60">
        <v>26</v>
      </c>
      <c r="C57" s="31">
        <f t="shared" si="6"/>
        <v>100.70767199999999</v>
      </c>
      <c r="F57" s="19" t="s">
        <v>9</v>
      </c>
      <c r="G57" s="60">
        <v>66</v>
      </c>
      <c r="H57" s="31">
        <f t="shared" si="5"/>
        <v>255.64255199999999</v>
      </c>
    </row>
    <row r="58" spans="1:8" x14ac:dyDescent="0.25">
      <c r="A58" s="19" t="s">
        <v>10</v>
      </c>
      <c r="B58" s="53">
        <v>30</v>
      </c>
      <c r="C58" s="31">
        <f t="shared" si="6"/>
        <v>114.92099999999999</v>
      </c>
      <c r="F58" s="19" t="s">
        <v>10</v>
      </c>
      <c r="G58" s="53">
        <v>59</v>
      </c>
      <c r="H58" s="31">
        <f t="shared" si="5"/>
        <v>226.01129999999998</v>
      </c>
    </row>
    <row r="59" spans="1:8" x14ac:dyDescent="0.25">
      <c r="A59" s="19" t="s">
        <v>11</v>
      </c>
      <c r="B59" s="53">
        <v>14</v>
      </c>
      <c r="C59" s="31">
        <f t="shared" si="6"/>
        <v>53.629799999999996</v>
      </c>
      <c r="F59" s="19" t="s">
        <v>11</v>
      </c>
      <c r="G59" s="53">
        <v>61</v>
      </c>
      <c r="H59" s="31">
        <f t="shared" si="5"/>
        <v>233.67269999999999</v>
      </c>
    </row>
    <row r="60" spans="1:8" x14ac:dyDescent="0.25">
      <c r="A60" s="19" t="s">
        <v>12</v>
      </c>
      <c r="B60" s="53"/>
      <c r="C60" s="31">
        <f t="shared" si="6"/>
        <v>0</v>
      </c>
      <c r="F60" s="19" t="s">
        <v>12</v>
      </c>
      <c r="G60" s="53"/>
      <c r="H60" s="31">
        <f t="shared" si="5"/>
        <v>0</v>
      </c>
    </row>
    <row r="61" spans="1:8" x14ac:dyDescent="0.25">
      <c r="A61" s="19" t="s">
        <v>13</v>
      </c>
      <c r="B61" s="56"/>
      <c r="C61" s="31">
        <f t="shared" si="6"/>
        <v>0</v>
      </c>
      <c r="F61" s="19" t="s">
        <v>13</v>
      </c>
      <c r="G61" s="56"/>
      <c r="H61" s="31">
        <f t="shared" si="5"/>
        <v>0</v>
      </c>
    </row>
    <row r="62" spans="1:8" x14ac:dyDescent="0.25">
      <c r="A62" s="7" t="s">
        <v>16</v>
      </c>
      <c r="B62" s="59">
        <f>SUM(B50:B61)</f>
        <v>226</v>
      </c>
      <c r="C62" s="36">
        <f>SUM(C50:C61)</f>
        <v>829.35003599999993</v>
      </c>
      <c r="F62" s="7" t="s">
        <v>16</v>
      </c>
      <c r="G62" s="59">
        <f>SUM(G50:G61)</f>
        <v>610</v>
      </c>
      <c r="H62" s="36">
        <f>SUM(H50:H61)</f>
        <v>2232.1643279999998</v>
      </c>
    </row>
    <row r="63" spans="1:8" ht="15.75" thickBot="1" x14ac:dyDescent="0.3">
      <c r="A63" s="42"/>
      <c r="B63" s="71"/>
      <c r="C63" s="41"/>
      <c r="F63" s="42"/>
      <c r="G63" s="71"/>
      <c r="H63" s="41"/>
    </row>
    <row r="64" spans="1:8" ht="61.5" customHeight="1" thickBot="1" x14ac:dyDescent="0.3">
      <c r="A64" s="117" t="s">
        <v>26</v>
      </c>
      <c r="B64" s="118"/>
      <c r="C64" s="119"/>
      <c r="D64" s="62"/>
      <c r="E64" s="62"/>
      <c r="F64" s="117" t="s">
        <v>35</v>
      </c>
      <c r="G64" s="118"/>
      <c r="H64" s="119"/>
    </row>
    <row r="65" spans="1:8" ht="15" customHeight="1" thickBot="1" x14ac:dyDescent="0.3">
      <c r="A65" s="1">
        <v>2022</v>
      </c>
      <c r="B65" s="40" t="s">
        <v>0</v>
      </c>
      <c r="C65" s="40" t="s">
        <v>1</v>
      </c>
      <c r="D65" s="62"/>
      <c r="E65" s="62"/>
      <c r="F65" s="1">
        <v>2022</v>
      </c>
      <c r="G65" s="40" t="s">
        <v>0</v>
      </c>
      <c r="H65" s="40" t="s">
        <v>1</v>
      </c>
    </row>
    <row r="66" spans="1:8" x14ac:dyDescent="0.25">
      <c r="A66" s="19" t="s">
        <v>2</v>
      </c>
      <c r="B66" s="54">
        <v>19</v>
      </c>
      <c r="C66" s="31">
        <f>B66*D82*1.2</f>
        <v>64.790987999999999</v>
      </c>
      <c r="D66" s="62"/>
      <c r="E66" s="62"/>
      <c r="F66" s="19" t="s">
        <v>2</v>
      </c>
      <c r="G66" s="53">
        <v>2656</v>
      </c>
      <c r="H66" s="31">
        <f t="shared" ref="H66:H77" si="7">G66*D18*1.2</f>
        <v>9310.831103999999</v>
      </c>
    </row>
    <row r="67" spans="1:8" x14ac:dyDescent="0.25">
      <c r="A67" s="19" t="s">
        <v>3</v>
      </c>
      <c r="B67" s="54">
        <v>33</v>
      </c>
      <c r="C67" s="31">
        <f t="shared" ref="C67:C77" si="8">B67*D83*1.2</f>
        <v>124.96176000000001</v>
      </c>
      <c r="D67" s="62"/>
      <c r="E67" s="62"/>
      <c r="F67" s="19" t="s">
        <v>3</v>
      </c>
      <c r="G67" s="53">
        <v>2566</v>
      </c>
      <c r="H67" s="31">
        <f t="shared" si="7"/>
        <v>9708.4404719999984</v>
      </c>
    </row>
    <row r="68" spans="1:8" x14ac:dyDescent="0.25">
      <c r="A68" s="19" t="s">
        <v>4</v>
      </c>
      <c r="B68" s="53">
        <v>28</v>
      </c>
      <c r="C68" s="31">
        <f t="shared" si="8"/>
        <v>95.65415999999999</v>
      </c>
      <c r="D68" s="62"/>
      <c r="E68" s="62"/>
      <c r="F68" s="19" t="s">
        <v>4</v>
      </c>
      <c r="G68" s="53">
        <v>2676</v>
      </c>
      <c r="H68" s="31">
        <f t="shared" si="7"/>
        <v>9132.8454719999991</v>
      </c>
    </row>
    <row r="69" spans="1:8" x14ac:dyDescent="0.25">
      <c r="A69" s="19" t="s">
        <v>5</v>
      </c>
      <c r="B69" s="53">
        <v>26</v>
      </c>
      <c r="C69" s="31">
        <f t="shared" si="8"/>
        <v>92.836848000000003</v>
      </c>
      <c r="D69" s="62"/>
      <c r="E69" s="62"/>
      <c r="F69" s="19" t="s">
        <v>5</v>
      </c>
      <c r="G69" s="53">
        <v>2645</v>
      </c>
      <c r="H69" s="31">
        <f t="shared" si="7"/>
        <v>9298.2012599999998</v>
      </c>
    </row>
    <row r="70" spans="1:8" x14ac:dyDescent="0.25">
      <c r="A70" s="19" t="s">
        <v>6</v>
      </c>
      <c r="B70" s="53">
        <v>20</v>
      </c>
      <c r="C70" s="31">
        <f t="shared" si="8"/>
        <v>65.987279999999998</v>
      </c>
      <c r="D70" s="62"/>
      <c r="E70" s="62"/>
      <c r="F70" s="19" t="s">
        <v>6</v>
      </c>
      <c r="G70" s="53">
        <v>2684</v>
      </c>
      <c r="H70" s="31">
        <f t="shared" si="7"/>
        <v>8958.3653279999999</v>
      </c>
    </row>
    <row r="71" spans="1:8" x14ac:dyDescent="0.25">
      <c r="A71" s="19" t="s">
        <v>7</v>
      </c>
      <c r="B71" s="53">
        <v>22</v>
      </c>
      <c r="C71" s="31">
        <f t="shared" si="8"/>
        <v>82.405487999999991</v>
      </c>
      <c r="D71" s="62"/>
      <c r="E71" s="62"/>
      <c r="F71" s="19" t="s">
        <v>7</v>
      </c>
      <c r="G71" s="53">
        <v>2680</v>
      </c>
      <c r="H71" s="31">
        <f t="shared" si="7"/>
        <v>9915.0566400000007</v>
      </c>
    </row>
    <row r="72" spans="1:8" x14ac:dyDescent="0.25">
      <c r="A72" s="19" t="s">
        <v>8</v>
      </c>
      <c r="B72" s="53">
        <v>28</v>
      </c>
      <c r="C72" s="31">
        <f t="shared" si="8"/>
        <v>107.945376</v>
      </c>
      <c r="D72" s="62"/>
      <c r="E72" s="62"/>
      <c r="F72" s="19" t="s">
        <v>8</v>
      </c>
      <c r="G72" s="53">
        <v>2724</v>
      </c>
      <c r="H72" s="31">
        <f t="shared" si="7"/>
        <v>10845.8784</v>
      </c>
    </row>
    <row r="73" spans="1:8" x14ac:dyDescent="0.25">
      <c r="A73" s="19" t="s">
        <v>9</v>
      </c>
      <c r="B73" s="60">
        <v>24</v>
      </c>
      <c r="C73" s="31">
        <f t="shared" si="8"/>
        <v>92.960927999999996</v>
      </c>
      <c r="D73" s="62"/>
      <c r="E73" s="62"/>
      <c r="F73" s="19" t="s">
        <v>9</v>
      </c>
      <c r="G73" s="60">
        <v>2735</v>
      </c>
      <c r="H73" s="31">
        <f t="shared" si="7"/>
        <v>10865.093819999998</v>
      </c>
    </row>
    <row r="74" spans="1:8" x14ac:dyDescent="0.25">
      <c r="A74" s="19" t="s">
        <v>10</v>
      </c>
      <c r="B74" s="53">
        <v>26</v>
      </c>
      <c r="C74" s="31">
        <f t="shared" si="8"/>
        <v>99.598200000000006</v>
      </c>
      <c r="D74" s="62"/>
      <c r="E74" s="62"/>
      <c r="F74" s="19" t="s">
        <v>10</v>
      </c>
      <c r="G74" s="53">
        <v>2654</v>
      </c>
      <c r="H74" s="31">
        <f t="shared" si="7"/>
        <v>10379.295047999998</v>
      </c>
    </row>
    <row r="75" spans="1:8" x14ac:dyDescent="0.25">
      <c r="A75" s="19" t="s">
        <v>11</v>
      </c>
      <c r="B75" s="53">
        <v>20</v>
      </c>
      <c r="C75" s="31">
        <f t="shared" si="8"/>
        <v>76.61399999999999</v>
      </c>
      <c r="D75" s="62"/>
      <c r="E75" s="62"/>
      <c r="F75" s="19" t="s">
        <v>11</v>
      </c>
      <c r="G75" s="53">
        <v>2684</v>
      </c>
      <c r="H75" s="31">
        <f t="shared" si="7"/>
        <v>10496.619407999999</v>
      </c>
    </row>
    <row r="76" spans="1:8" x14ac:dyDescent="0.25">
      <c r="A76" s="19" t="s">
        <v>12</v>
      </c>
      <c r="B76" s="53"/>
      <c r="C76" s="31">
        <f t="shared" si="8"/>
        <v>0</v>
      </c>
      <c r="D76" s="62"/>
      <c r="E76" s="62"/>
      <c r="F76" s="19" t="s">
        <v>12</v>
      </c>
      <c r="G76" s="53"/>
      <c r="H76" s="31">
        <f t="shared" si="7"/>
        <v>0</v>
      </c>
    </row>
    <row r="77" spans="1:8" x14ac:dyDescent="0.25">
      <c r="A77" s="19" t="s">
        <v>13</v>
      </c>
      <c r="B77" s="56"/>
      <c r="C77" s="31">
        <f t="shared" si="8"/>
        <v>0</v>
      </c>
      <c r="D77" s="62"/>
      <c r="E77" s="62"/>
      <c r="F77" s="19" t="s">
        <v>13</v>
      </c>
      <c r="G77" s="56"/>
      <c r="H77" s="31">
        <f t="shared" si="7"/>
        <v>0</v>
      </c>
    </row>
    <row r="78" spans="1:8" x14ac:dyDescent="0.25">
      <c r="A78" s="7" t="s">
        <v>16</v>
      </c>
      <c r="B78" s="59">
        <f>SUM(B66:B77)</f>
        <v>246</v>
      </c>
      <c r="C78" s="36">
        <f>SUM(C66:C77)</f>
        <v>903.75502800000004</v>
      </c>
      <c r="D78" s="62"/>
      <c r="E78" s="62"/>
      <c r="F78" s="7" t="s">
        <v>16</v>
      </c>
      <c r="G78" s="59">
        <f>SUM(G66:G77)</f>
        <v>26704</v>
      </c>
      <c r="H78" s="36">
        <f>SUM(H66:H77)</f>
        <v>98910.626951999991</v>
      </c>
    </row>
    <row r="79" spans="1:8" x14ac:dyDescent="0.25">
      <c r="B79" s="73"/>
      <c r="G79" s="73"/>
      <c r="H79" s="72"/>
    </row>
    <row r="80" spans="1:8" ht="15.75" thickBot="1" x14ac:dyDescent="0.3">
      <c r="A80" s="120" t="s">
        <v>38</v>
      </c>
      <c r="B80" s="120"/>
      <c r="C80" s="120"/>
      <c r="D80" s="49"/>
    </row>
    <row r="81" spans="1:8" ht="15.75" thickBot="1" x14ac:dyDescent="0.3">
      <c r="A81" s="1">
        <v>2022</v>
      </c>
      <c r="B81" s="4" t="s">
        <v>0</v>
      </c>
      <c r="C81" s="4" t="s">
        <v>1</v>
      </c>
      <c r="D81" s="50"/>
      <c r="E81" s="64"/>
      <c r="F81" s="62"/>
      <c r="G81" s="62"/>
      <c r="H81" s="62"/>
    </row>
    <row r="82" spans="1:8" x14ac:dyDescent="0.25">
      <c r="A82" s="19" t="s">
        <v>2</v>
      </c>
      <c r="B82" s="53">
        <f>B3+G3+B18+G18+B34+G34+B50+G50+B66+G66</f>
        <v>193479</v>
      </c>
      <c r="C82" s="31">
        <f>C3+H3+C18+H18+C34+H50+C50+H34+C66+H66</f>
        <v>670650.31129199988</v>
      </c>
      <c r="D82" s="50">
        <v>2.84171</v>
      </c>
      <c r="E82" s="64"/>
      <c r="F82" s="68"/>
      <c r="G82" s="62"/>
      <c r="H82" s="62"/>
    </row>
    <row r="83" spans="1:8" x14ac:dyDescent="0.25">
      <c r="A83" s="19" t="s">
        <v>3</v>
      </c>
      <c r="B83" s="53">
        <f>B4+G4+B19+G19+B35+G35+B51+G51+B67+G67</f>
        <v>182345</v>
      </c>
      <c r="C83" s="31">
        <f>C4+H4+C19+H19+C35+H35+C51+H51+C67+H67</f>
        <v>695656.37864399992</v>
      </c>
      <c r="D83" s="50">
        <v>3.1556000000000002</v>
      </c>
      <c r="E83" s="64"/>
      <c r="F83" s="68"/>
      <c r="G83" s="62"/>
      <c r="H83" s="62"/>
    </row>
    <row r="84" spans="1:8" x14ac:dyDescent="0.25">
      <c r="A84" s="19" t="s">
        <v>4</v>
      </c>
      <c r="B84" s="53">
        <f t="shared" ref="B84:B93" si="9">B5+G5+B20+B36+G36+B52+G52+B68+G68</f>
        <v>212789</v>
      </c>
      <c r="C84" s="31">
        <f>C5+H5+C20+C36+H52+C52+H36+C68+H68</f>
        <v>734167.11416</v>
      </c>
      <c r="D84" s="50">
        <v>2.8468499999999999</v>
      </c>
      <c r="E84" s="64"/>
      <c r="F84" s="68"/>
      <c r="G84" s="62"/>
      <c r="H84" s="62"/>
    </row>
    <row r="85" spans="1:8" x14ac:dyDescent="0.25">
      <c r="A85" s="19" t="s">
        <v>5</v>
      </c>
      <c r="B85" s="53">
        <f t="shared" si="9"/>
        <v>178567</v>
      </c>
      <c r="C85" s="31">
        <f t="shared" ref="C85:C93" si="10">C6+H6+C21+C37+H37+C53+H53+C69+H69</f>
        <v>640038.83219599992</v>
      </c>
      <c r="D85" s="50">
        <v>2.9755400000000001</v>
      </c>
      <c r="E85" s="64"/>
      <c r="F85" s="68"/>
      <c r="G85" s="62"/>
      <c r="H85" s="62"/>
    </row>
    <row r="86" spans="1:8" x14ac:dyDescent="0.25">
      <c r="A86" s="19" t="s">
        <v>6</v>
      </c>
      <c r="B86" s="53">
        <f t="shared" si="9"/>
        <v>193887</v>
      </c>
      <c r="C86" s="31">
        <f t="shared" si="10"/>
        <v>647744.53928000003</v>
      </c>
      <c r="D86" s="50">
        <v>2.7494700000000001</v>
      </c>
      <c r="E86" s="64"/>
      <c r="F86" s="68"/>
      <c r="G86" s="62"/>
      <c r="H86" s="62"/>
    </row>
    <row r="87" spans="1:8" x14ac:dyDescent="0.25">
      <c r="A87" s="19" t="s">
        <v>7</v>
      </c>
      <c r="B87" s="53">
        <f t="shared" si="9"/>
        <v>192606</v>
      </c>
      <c r="C87" s="31">
        <f t="shared" si="10"/>
        <v>724450.89314400021</v>
      </c>
      <c r="D87" s="50">
        <v>3.1214200000000001</v>
      </c>
      <c r="E87" s="64"/>
      <c r="F87" s="68"/>
      <c r="G87" s="62"/>
      <c r="H87" s="62"/>
    </row>
    <row r="88" spans="1:8" x14ac:dyDescent="0.25">
      <c r="A88" s="19" t="s">
        <v>8</v>
      </c>
      <c r="B88" s="53">
        <f t="shared" si="9"/>
        <v>160199</v>
      </c>
      <c r="C88" s="31">
        <f t="shared" si="10"/>
        <v>627714.78079999983</v>
      </c>
      <c r="D88" s="50">
        <v>3.2126600000000001</v>
      </c>
      <c r="E88" s="64"/>
      <c r="F88" s="65"/>
      <c r="G88" s="62"/>
      <c r="H88" s="62"/>
    </row>
    <row r="89" spans="1:8" x14ac:dyDescent="0.25">
      <c r="A89" s="19" t="s">
        <v>9</v>
      </c>
      <c r="B89" s="53">
        <f t="shared" si="9"/>
        <v>158284</v>
      </c>
      <c r="C89" s="31">
        <f t="shared" si="10"/>
        <v>218547.21091199998</v>
      </c>
      <c r="D89" s="50">
        <v>3.2278099999999998</v>
      </c>
      <c r="E89" s="64"/>
      <c r="F89" s="65"/>
      <c r="G89" s="62"/>
      <c r="H89" s="62"/>
    </row>
    <row r="90" spans="1:8" x14ac:dyDescent="0.25">
      <c r="A90" s="19" t="s">
        <v>10</v>
      </c>
      <c r="B90" s="53">
        <f t="shared" si="9"/>
        <v>202441</v>
      </c>
      <c r="C90" s="31">
        <f t="shared" si="10"/>
        <v>779619.31061999989</v>
      </c>
      <c r="D90" s="50">
        <v>3.19225</v>
      </c>
      <c r="E90" s="64"/>
      <c r="F90" s="65"/>
      <c r="G90" s="62"/>
      <c r="H90" s="62"/>
    </row>
    <row r="91" spans="1:8" x14ac:dyDescent="0.25">
      <c r="A91" s="19" t="s">
        <v>11</v>
      </c>
      <c r="B91" s="53">
        <f t="shared" si="9"/>
        <v>169053</v>
      </c>
      <c r="C91" s="31">
        <f t="shared" si="10"/>
        <v>651516.89521199989</v>
      </c>
      <c r="D91" s="50">
        <v>3.19225</v>
      </c>
      <c r="E91" s="64"/>
      <c r="F91" s="65"/>
      <c r="G91" s="62"/>
      <c r="H91" s="62"/>
    </row>
    <row r="92" spans="1:8" x14ac:dyDescent="0.25">
      <c r="A92" s="19" t="s">
        <v>12</v>
      </c>
      <c r="B92" s="53">
        <f t="shared" si="9"/>
        <v>0</v>
      </c>
      <c r="C92" s="31">
        <f t="shared" si="10"/>
        <v>0</v>
      </c>
      <c r="D92" s="64"/>
      <c r="E92" s="64"/>
      <c r="F92" s="65"/>
      <c r="G92" s="62"/>
      <c r="H92" s="62"/>
    </row>
    <row r="93" spans="1:8" x14ac:dyDescent="0.25">
      <c r="A93" s="19" t="s">
        <v>13</v>
      </c>
      <c r="B93" s="53">
        <f t="shared" si="9"/>
        <v>0</v>
      </c>
      <c r="C93" s="31">
        <f t="shared" si="10"/>
        <v>0</v>
      </c>
      <c r="D93" s="64"/>
      <c r="E93" s="64"/>
      <c r="F93" s="65"/>
      <c r="G93" s="62"/>
      <c r="H93" s="68"/>
    </row>
    <row r="94" spans="1:8" x14ac:dyDescent="0.25">
      <c r="A94" s="9" t="s">
        <v>21</v>
      </c>
      <c r="B94" s="66">
        <f>SUM(B82:B93)</f>
        <v>1843650</v>
      </c>
      <c r="C94" s="38">
        <f>SUM(C82:C93)</f>
        <v>6390106.2662600009</v>
      </c>
      <c r="D94" s="65"/>
      <c r="E94" s="65"/>
      <c r="F94" s="67"/>
      <c r="G94" s="62"/>
      <c r="H94" s="62"/>
    </row>
  </sheetData>
  <mergeCells count="11">
    <mergeCell ref="A48:C48"/>
    <mergeCell ref="F48:H48"/>
    <mergeCell ref="A64:C64"/>
    <mergeCell ref="F64:H64"/>
    <mergeCell ref="A80:C80"/>
    <mergeCell ref="A1:C1"/>
    <mergeCell ref="F1:H1"/>
    <mergeCell ref="A16:C16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4" sqref="B14"/>
    </sheetView>
  </sheetViews>
  <sheetFormatPr defaultRowHeight="15" x14ac:dyDescent="0.25"/>
  <cols>
    <col min="1" max="4" width="11.42578125" bestFit="1" customWidth="1"/>
    <col min="7" max="7" width="10" bestFit="1" customWidth="1"/>
    <col min="8" max="8" width="10.28515625" bestFit="1" customWidth="1"/>
    <col min="9" max="9" width="10" bestFit="1" customWidth="1"/>
    <col min="13" max="13" width="11.42578125" bestFit="1" customWidth="1"/>
  </cols>
  <sheetData>
    <row r="1" spans="1:13" ht="15.75" thickBot="1" x14ac:dyDescent="0.3">
      <c r="A1" s="117" t="s">
        <v>17</v>
      </c>
      <c r="B1" s="118"/>
      <c r="C1" s="121"/>
      <c r="D1" s="122" t="s">
        <v>40</v>
      </c>
      <c r="E1" s="123"/>
      <c r="F1" s="124" t="s">
        <v>41</v>
      </c>
      <c r="G1" s="125"/>
      <c r="H1" t="s">
        <v>40</v>
      </c>
      <c r="I1" t="s">
        <v>41</v>
      </c>
      <c r="L1" t="s">
        <v>40</v>
      </c>
      <c r="M1" t="s">
        <v>41</v>
      </c>
    </row>
    <row r="2" spans="1:13" ht="15.75" thickBot="1" x14ac:dyDescent="0.3">
      <c r="A2" s="1">
        <v>2022</v>
      </c>
      <c r="B2" s="88" t="s">
        <v>0</v>
      </c>
      <c r="C2" s="69" t="s">
        <v>1</v>
      </c>
      <c r="D2" s="110">
        <v>11140</v>
      </c>
      <c r="E2" s="108" t="s">
        <v>39</v>
      </c>
      <c r="F2" s="109">
        <v>11140</v>
      </c>
      <c r="G2" s="108" t="s">
        <v>39</v>
      </c>
      <c r="H2" s="111">
        <v>11140</v>
      </c>
      <c r="I2" s="112" t="s">
        <v>39</v>
      </c>
      <c r="L2" s="113">
        <f>D3+E3</f>
        <v>138338</v>
      </c>
      <c r="M2" s="72">
        <f>F3+G3</f>
        <v>477693.87</v>
      </c>
    </row>
    <row r="3" spans="1:13" x14ac:dyDescent="0.25">
      <c r="A3" s="12" t="s">
        <v>2</v>
      </c>
      <c r="B3" s="13">
        <v>138338</v>
      </c>
      <c r="C3" s="103">
        <v>475339.00631999999</v>
      </c>
      <c r="D3" s="104">
        <v>118</v>
      </c>
      <c r="E3" s="105">
        <v>138220</v>
      </c>
      <c r="F3" s="106">
        <v>402.39</v>
      </c>
      <c r="G3" s="107">
        <v>477291.48</v>
      </c>
      <c r="H3" s="91">
        <f>B3-D3-E3</f>
        <v>0</v>
      </c>
      <c r="I3" s="72">
        <f>C3-F3-G3</f>
        <v>-2354.8636800000095</v>
      </c>
      <c r="L3" s="113">
        <f t="shared" ref="L3:L10" si="0">D4+E4</f>
        <v>129282</v>
      </c>
      <c r="M3" s="72">
        <f t="shared" ref="M3:M10" si="1">F4+G4</f>
        <v>494882.4</v>
      </c>
    </row>
    <row r="4" spans="1:13" x14ac:dyDescent="0.25">
      <c r="A4" s="15" t="s">
        <v>3</v>
      </c>
      <c r="B4" s="16">
        <v>129281</v>
      </c>
      <c r="C4" s="89">
        <v>489550.94832000002</v>
      </c>
      <c r="D4" s="90">
        <v>142</v>
      </c>
      <c r="E4" s="99">
        <v>129140</v>
      </c>
      <c r="F4" s="97">
        <v>537.71</v>
      </c>
      <c r="G4" s="100">
        <v>494344.69</v>
      </c>
      <c r="H4" s="91">
        <f t="shared" ref="H4:H10" si="2">B4-D4-E4</f>
        <v>-1</v>
      </c>
      <c r="I4" s="72">
        <f t="shared" ref="I4:I10" si="3">C4-F4-G4</f>
        <v>-5331.4516799999983</v>
      </c>
      <c r="L4" s="113">
        <f t="shared" si="0"/>
        <v>160388</v>
      </c>
      <c r="M4" s="72">
        <f t="shared" si="1"/>
        <v>555318.1399999999</v>
      </c>
    </row>
    <row r="5" spans="1:13" x14ac:dyDescent="0.25">
      <c r="A5" s="15" t="s">
        <v>4</v>
      </c>
      <c r="B5" s="16">
        <v>160389</v>
      </c>
      <c r="C5" s="89">
        <v>555318.14</v>
      </c>
      <c r="D5" s="90">
        <v>117</v>
      </c>
      <c r="E5" s="99">
        <v>160271</v>
      </c>
      <c r="F5" s="97">
        <v>399.7</v>
      </c>
      <c r="G5" s="100">
        <v>554918.43999999994</v>
      </c>
      <c r="H5" s="91">
        <f t="shared" si="2"/>
        <v>1</v>
      </c>
      <c r="I5" s="72">
        <f t="shared" si="3"/>
        <v>0</v>
      </c>
      <c r="L5" s="113">
        <f t="shared" si="0"/>
        <v>126375</v>
      </c>
      <c r="M5" s="72">
        <f t="shared" si="1"/>
        <v>456381.62</v>
      </c>
    </row>
    <row r="6" spans="1:13" x14ac:dyDescent="0.25">
      <c r="A6" s="15" t="s">
        <v>5</v>
      </c>
      <c r="B6" s="16">
        <v>126306</v>
      </c>
      <c r="C6" s="89">
        <v>450994.26628799998</v>
      </c>
      <c r="D6" s="90">
        <v>112</v>
      </c>
      <c r="E6" s="99">
        <v>126263</v>
      </c>
      <c r="F6" s="97">
        <v>399.91</v>
      </c>
      <c r="G6" s="100">
        <v>455981.71</v>
      </c>
      <c r="H6" s="91">
        <f t="shared" si="2"/>
        <v>-69</v>
      </c>
      <c r="I6" s="72">
        <f t="shared" si="3"/>
        <v>-5387.353712000011</v>
      </c>
      <c r="L6" s="113">
        <f t="shared" si="0"/>
        <v>142617</v>
      </c>
      <c r="M6" s="72">
        <f t="shared" si="1"/>
        <v>476732.02999999997</v>
      </c>
    </row>
    <row r="7" spans="1:13" x14ac:dyDescent="0.25">
      <c r="A7" s="15" t="s">
        <v>6</v>
      </c>
      <c r="B7" s="16">
        <v>142616</v>
      </c>
      <c r="C7" s="89">
        <v>470542.09622399998</v>
      </c>
      <c r="D7" s="90">
        <v>125</v>
      </c>
      <c r="E7" s="99">
        <v>142492</v>
      </c>
      <c r="F7" s="97">
        <v>412.42</v>
      </c>
      <c r="G7" s="100">
        <v>476319.61</v>
      </c>
      <c r="H7" s="91">
        <f t="shared" si="2"/>
        <v>-1</v>
      </c>
      <c r="I7" s="72">
        <f t="shared" si="3"/>
        <v>-6189.9337759999908</v>
      </c>
      <c r="L7" s="113">
        <f t="shared" si="0"/>
        <v>133602</v>
      </c>
      <c r="M7" s="72">
        <f t="shared" si="1"/>
        <v>506024.82</v>
      </c>
    </row>
    <row r="8" spans="1:13" x14ac:dyDescent="0.25">
      <c r="A8" s="15" t="s">
        <v>7</v>
      </c>
      <c r="B8" s="16">
        <v>133602</v>
      </c>
      <c r="C8" s="89">
        <v>500433.54580800002</v>
      </c>
      <c r="D8" s="90">
        <v>127</v>
      </c>
      <c r="E8" s="99">
        <v>133475</v>
      </c>
      <c r="F8" s="97">
        <v>475.7</v>
      </c>
      <c r="G8" s="100">
        <v>505549.12</v>
      </c>
      <c r="H8" s="91">
        <f t="shared" si="2"/>
        <v>0</v>
      </c>
      <c r="I8" s="72">
        <f t="shared" si="3"/>
        <v>-5591.2741919999826</v>
      </c>
      <c r="L8" s="113">
        <f t="shared" si="0"/>
        <v>104335</v>
      </c>
      <c r="M8" s="72">
        <f t="shared" si="1"/>
        <v>405627.98</v>
      </c>
    </row>
    <row r="9" spans="1:13" x14ac:dyDescent="0.25">
      <c r="A9" s="15" t="s">
        <v>8</v>
      </c>
      <c r="B9" s="16">
        <v>103693</v>
      </c>
      <c r="C9" s="89">
        <v>399756.42405599996</v>
      </c>
      <c r="D9" s="90">
        <v>121</v>
      </c>
      <c r="E9" s="99">
        <v>104214</v>
      </c>
      <c r="F9" s="97">
        <v>466.48</v>
      </c>
      <c r="G9" s="100">
        <v>405161.5</v>
      </c>
      <c r="H9" s="91">
        <f t="shared" si="2"/>
        <v>-642</v>
      </c>
      <c r="I9" s="72">
        <f t="shared" si="3"/>
        <v>-5871.5559440000216</v>
      </c>
      <c r="L9" s="113">
        <f t="shared" si="0"/>
        <v>103198</v>
      </c>
      <c r="M9" s="72">
        <f t="shared" si="1"/>
        <v>0</v>
      </c>
    </row>
    <row r="10" spans="1:13" ht="15.75" thickBot="1" x14ac:dyDescent="0.3">
      <c r="A10" s="15" t="s">
        <v>9</v>
      </c>
      <c r="B10" s="16">
        <v>103197</v>
      </c>
      <c r="C10" s="89">
        <v>397844.24882399995</v>
      </c>
      <c r="D10" s="102">
        <v>133</v>
      </c>
      <c r="E10" s="101">
        <v>103065</v>
      </c>
      <c r="F10" s="98">
        <v>0</v>
      </c>
      <c r="G10" s="92">
        <v>0</v>
      </c>
      <c r="H10" s="91">
        <f t="shared" si="2"/>
        <v>-1</v>
      </c>
      <c r="I10" s="72">
        <f t="shared" si="3"/>
        <v>397844.24882399995</v>
      </c>
      <c r="L10" s="113">
        <f t="shared" si="0"/>
        <v>1038135</v>
      </c>
      <c r="M10" s="72">
        <f t="shared" si="1"/>
        <v>3372660.86</v>
      </c>
    </row>
    <row r="11" spans="1:13" ht="15.75" thickBot="1" x14ac:dyDescent="0.3">
      <c r="A11" s="81" t="s">
        <v>14</v>
      </c>
      <c r="B11" s="82">
        <f>SUM(B3:B10)</f>
        <v>1037422</v>
      </c>
      <c r="C11" s="83">
        <f>SUM(C3:C10)</f>
        <v>3739778.6758399997</v>
      </c>
      <c r="D11" s="93">
        <f>SUM(D3:D10)</f>
        <v>995</v>
      </c>
      <c r="E11" s="94">
        <f t="shared" ref="E11:I11" si="4">SUM(E3:E10)</f>
        <v>1037140</v>
      </c>
      <c r="F11" s="93">
        <f t="shared" si="4"/>
        <v>3094.31</v>
      </c>
      <c r="G11" s="94">
        <f t="shared" si="4"/>
        <v>3369566.55</v>
      </c>
      <c r="H11" s="96">
        <f t="shared" si="4"/>
        <v>-713</v>
      </c>
      <c r="I11" s="94">
        <f t="shared" si="4"/>
        <v>367117.81583999994</v>
      </c>
    </row>
    <row r="14" spans="1:13" x14ac:dyDescent="0.25">
      <c r="A14" s="84">
        <v>11140</v>
      </c>
      <c r="B14" s="85">
        <v>3094.31</v>
      </c>
      <c r="C14" s="95">
        <f>B14-F11</f>
        <v>0</v>
      </c>
      <c r="D14" s="126">
        <f>SUM(C14:C15)</f>
        <v>0</v>
      </c>
    </row>
    <row r="15" spans="1:13" ht="15.75" thickBot="1" x14ac:dyDescent="0.3">
      <c r="A15" s="84" t="s">
        <v>39</v>
      </c>
      <c r="B15" s="86">
        <v>3369566.55</v>
      </c>
      <c r="C15" s="95">
        <f>B15-G11</f>
        <v>0</v>
      </c>
      <c r="D15" s="127"/>
    </row>
    <row r="16" spans="1:13" ht="15.75" thickBot="1" x14ac:dyDescent="0.3">
      <c r="B16" s="87">
        <f>C11-B15-B14-C10</f>
        <v>-30726.432984000072</v>
      </c>
    </row>
  </sheetData>
  <mergeCells count="4">
    <mergeCell ref="A1:C1"/>
    <mergeCell ref="D1:E1"/>
    <mergeCell ref="F1:G1"/>
    <mergeCell ref="D1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Сапугольцева Юлия</dc:creator>
  <cp:lastModifiedBy>Безлапова Ксения</cp:lastModifiedBy>
  <cp:lastPrinted>2022-09-05T09:06:31Z</cp:lastPrinted>
  <dcterms:created xsi:type="dcterms:W3CDTF">2016-05-11T14:38:54Z</dcterms:created>
  <dcterms:modified xsi:type="dcterms:W3CDTF">2022-11-10T07:14:13Z</dcterms:modified>
</cp:coreProperties>
</file>